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FDm0YVlRHuvuR7ASQJ7z4n/c8bI9AuIKyHf8ujFWtWUkp7+Xm6/f03FyvVRZ4GAgW7GEWKWltQSnVHknWKh2BA==" workbookSaltValue="EX+GsGCD48ANiKbfOQgmtw==" workbookSpinCount="100000" lockStructure="1"/>
  <bookViews>
    <workbookView xWindow="0" yWindow="0" windowWidth="20490" windowHeight="775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S414" i="5"/>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C263" i="5"/>
  <c r="V263" i="5" s="1"/>
  <c r="R263" i="5" s="1"/>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391" i="5" l="1"/>
  <c r="AB446" i="5"/>
  <c r="AB450" i="5"/>
  <c r="AB481" i="5"/>
  <c r="R528" i="5"/>
  <c r="AB552" i="5"/>
  <c r="AB674" i="5"/>
  <c r="G681" i="5"/>
  <c r="AB720" i="5"/>
  <c r="AB841" i="5"/>
  <c r="AB858" i="5"/>
  <c r="S903" i="5"/>
  <c r="T1078" i="5"/>
  <c r="T1407" i="5"/>
  <c r="S1465" i="5"/>
  <c r="T1624" i="5"/>
  <c r="T1675" i="5"/>
  <c r="AB1691" i="5"/>
  <c r="AB1731" i="5"/>
  <c r="S1748" i="5"/>
  <c r="AB1757" i="5"/>
  <c r="T1883" i="5"/>
  <c r="S2068" i="5"/>
  <c r="AB2088" i="5"/>
  <c r="S2428" i="5"/>
  <c r="S120" i="5"/>
  <c r="T250" i="5"/>
  <c r="S515" i="5"/>
  <c r="T585" i="5"/>
  <c r="S858" i="5"/>
  <c r="T1098" i="5"/>
  <c r="T1244" i="5"/>
  <c r="S1398" i="5"/>
  <c r="S1754" i="5"/>
  <c r="T2188" i="5"/>
  <c r="AB2413" i="5"/>
  <c r="T190" i="5"/>
  <c r="AB410" i="5"/>
  <c r="R480" i="5"/>
  <c r="AB594" i="5"/>
  <c r="AB630" i="5"/>
  <c r="S778" i="5"/>
  <c r="AB1022" i="5"/>
  <c r="AB1437" i="5"/>
  <c r="AB1463" i="5"/>
  <c r="S1477" i="5"/>
  <c r="S1596" i="5"/>
  <c r="S2015" i="5"/>
  <c r="S2038" i="5"/>
  <c r="T2163" i="5"/>
  <c r="AB2402"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B32" i="6" l="1"/>
  <c r="C12" i="6"/>
  <c r="C11" i="6"/>
  <c r="C9" i="6"/>
  <c r="C10" i="6"/>
  <c r="C8"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G30" i="6" s="1"/>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F44" i="6" s="1"/>
  <c r="H44" i="6" s="1"/>
  <c r="D44" i="6" s="1"/>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F30" i="6"/>
  <c r="H25"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54"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24" i="6" l="1"/>
  <c r="H40" i="6"/>
  <c r="D40" i="6" s="1"/>
  <c r="F29" i="6"/>
  <c r="H29" i="6" s="1"/>
  <c r="F39" i="6"/>
  <c r="H39" i="6" s="1"/>
  <c r="D39" i="6" s="1"/>
  <c r="F49" i="6"/>
  <c r="F34" i="6"/>
  <c r="H34" i="6" s="1"/>
  <c r="F65" i="6"/>
  <c r="H50" i="6"/>
  <c r="D50"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44" i="6"/>
  <c r="C50" i="6" l="1"/>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<sst xmlns="http://schemas.openxmlformats.org/spreadsheetml/2006/main" count="21860" uniqueCount="15535">
  <si>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</si>
  <si>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</si>
  <si>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</si>
  <si>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</si>
  <si>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</si>
  <si>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</si>
  <si>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</si>
  <si>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</si>
  <si>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</si>
  <si>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</si>
  <si>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</si>
  <si>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</si>
  <si>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</si>
  <si>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</si>
  <si>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</si>
  <si>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</si>
  <si>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</si>
  <si>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</si>
  <si>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</si>
  <si>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</si>
  <si>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</si>
  <si>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</si>
  <si>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</si>
  <si>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</si>
  <si>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</si>
  <si>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</si>
  <si>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</si>
  <si>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</si>
  <si>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</si>
  <si>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</si>
  <si>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</si>
  <si>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</si>
  <si>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</si>
  <si>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</si>
  <si>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</si>
  <si>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</si>
  <si>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</si>
  <si>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</si>
  <si>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</si>
  <si>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</si>
  <si>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</si>
  <si>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</si>
  <si>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</si>
  <si>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</si>
  <si>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</si>
  <si>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</si>
  <si>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</si>
  <si>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</si>
  <si>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</si>
  <si>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</si>
  <si>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</si>
  <si>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</si>
  <si>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</si>
  <si>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</si>
  <si>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</si>
  <si>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</si>
  <si>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</si>
  <si>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</si>
  <si>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</si>
  <si>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</si>
  <si>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</si>
  <si>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</si>
  <si>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</si>
  <si>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</si>
  <si>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</si>
  <si>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</si>
  <si>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</si>
  <si>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</si>
  <si>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</si>
  <si>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</si>
  <si>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</si>
  <si>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</si>
  <si>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</si>
  <si>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</si>
  <si>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</si>
  <si>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</si>
  <si>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</si>
  <si>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</si>
  <si>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</si>
  <si>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</si>
  <si>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</si>
  <si>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</si>
  <si>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</si>
  <si>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</si>
  <si>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</si>
  <si>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</si>
  <si>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</si>
  <si>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</si>
  <si>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</si>
  <si>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</si>
  <si>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</si>
  <si>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</si>
  <si>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</si>
  <si>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</si>
  <si>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</si>
  <si>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</si>
  <si>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</si>
  <si>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</si>
  <si>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</si>
  <si>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</si>
  <si>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</si>
  <si>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</si>
  <si>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</si>
  <si>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</si>
  <si>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</si>
  <si>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</si>
  <si>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</si>
  <si>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</si>
  <si>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</si>
  <si>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</si>
  <si>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</si>
  <si>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</si>
  <si>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</si>
  <si>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</si>
  <si>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</si>
  <si>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</si>
  <si>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</si>
  <si>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</si>
  <si>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</si>
  <si>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</si>
  <si>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</si>
  <si>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</si>
  <si>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</si>
  <si>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</si>
  <si>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</si>
  <si>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</si>
  <si>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</si>
  <si>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</si>
  <si>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</si>
  <si>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</si>
  <si>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</si>
  <si>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</si>
  <si>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</si>
  <si>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</si>
  <si>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</si>
  <si>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</si>
  <si>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</si>
  <si>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</si>
  <si>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</si>
  <si>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</si>
  <si>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</si>
  <si>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</si>
  <si>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</si>
  <si>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</si>
  <si>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</si>
  <si>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</si>
  <si>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</si>
  <si>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</si>
  <si>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</si>
  <si>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</si>
  <si>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</si>
  <si>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</si>
  <si>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</si>
  <si>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</si>
  <si>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</si>
  <si>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</si>
  <si>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</si>
  <si>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</si>
  <si>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</si>
  <si>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</si>
  <si>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</si>
  <si>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</si>
  <si>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</si>
  <si>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</si>
  <si>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</si>
  <si>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</si>
  <si>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</si>
  <si>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</si>
  <si>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</si>
  <si>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</si>
  <si>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</si>
  <si>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</si>
  <si>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</si>
  <si>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</si>
  <si>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</si>
  <si>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</si>
  <si>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</si>
  <si>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</si>
  <si>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</si>
  <si>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</si>
  <si>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</si>
  <si>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</si>
  <si>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</si>
  <si>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</si>
  <si>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</si>
  <si>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</si>
  <si>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</si>
  <si>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</si>
  <si>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</si>
  <si>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</si>
  <si>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</si>
  <si>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</si>
  <si>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</si>
  <si>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</si>
  <si>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</si>
  <si>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</si>
  <si>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</si>
  <si>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</si>
  <si>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</si>
  <si>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</si>
  <si>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</si>
  <si>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</si>
  <si>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</si>
  <si>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</si>
  <si>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</si>
  <si>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</si>
  <si>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</si>
  <si>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</si>
  <si>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</si>
  <si>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</si>
  <si>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</si>
  <si>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</si>
  <si>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</si>
  <si>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</si>
  <si>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</si>
  <si>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</si>
  <si>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</si>
  <si>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</si>
  <si>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</si>
  <si>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</si>
  <si>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</si>
  <si>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</si>
  <si>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</si>
  <si>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</si>
  <si>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</si>
  <si>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</si>
  <si>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</si>
  <si>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</si>
  <si>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</si>
  <si>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</si>
  <si>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</si>
  <si>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</si>
  <si>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</si>
  <si>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</si>
  <si>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</si>
  <si>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</si>
  <si>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</si>
  <si>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</si>
  <si>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</si>
  <si>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</si>
  <si>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</si>
  <si>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</si>
  <si>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</si>
  <si>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</si>
  <si>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</si>
  <si>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</si>
  <si>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</si>
  <si>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</si>
  <si>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</si>
  <si>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</si>
  <si>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</si>
  <si>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</si>
  <si>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</si>
  <si>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</si>
  <si>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</si>
  <si>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</si>
  <si>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</si>
  <si>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</si>
  <si>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</si>
  <si>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</si>
  <si>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</si>
  <si>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</si>
  <si>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</si>
  <si>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</si>
  <si>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</si>
  <si>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</si>
  <si>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</si>
  <si>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</si>
  <si>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</si>
  <si>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</si>
  <si>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</si>
  <si>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</si>
  <si>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</si>
  <si>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</si>
  <si>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</si>
  <si>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</si>
  <si>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</si>
  <si>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</si>
  <si>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</si>
  <si>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</si>
  <si>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</si>
  <si>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</si>
  <si>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</si>
  <si>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</si>
  <si>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</si>
  <si>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</si>
  <si>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</si>
  <si>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</si>
  <si>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</si>
  <si>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</si>
  <si>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</si>
  <si>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</si>
  <si>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</si>
  <si>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</si>
  <si>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</si>
  <si>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</si>
  <si>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</si>
  <si>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</si>
  <si>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</si>
  <si>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</si>
  <si>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</si>
  <si>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</si>
  <si>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</si>
  <si>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</si>
  <si>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</si>
  <si>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</si>
  <si>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</si>
  <si>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</si>
  <si>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</si>
  <si>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</si>
  <si>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</si>
  <si>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</si>
  <si>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</si>
  <si>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</si>
  <si>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</si>
  <si>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</si>
  <si>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</si>
  <si>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</si>
  <si>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</si>
  <si>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</si>
  <si>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</si>
  <si>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</si>
  <si>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</si>
  <si>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</si>
  <si>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</si>
  <si>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</si>
  <si>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</si>
  <si>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</si>
  <si>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</si>
  <si>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</si>
  <si>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</si>
  <si>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</si>
  <si>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</si>
  <si>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</si>
  <si>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</si>
  <si>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</si>
  <si>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</si>
  <si>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</si>
  <si>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</si>
  <si>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</si>
  <si>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</si>
  <si>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</si>
  <si>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</si>
  <si>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</si>
  <si>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</si>
  <si>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</si>
  <si>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</si>
  <si>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</si>
  <si>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</si>
  <si>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</si>
  <si>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</si>
  <si>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</si>
  <si>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</si>
  <si>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</si>
  <si>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</si>
  <si>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</si>
  <si>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</si>
  <si>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</si>
  <si>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</si>
  <si>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</si>
  <si>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</si>
  <si>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</si>
  <si>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</si>
  <si>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</si>
  <si>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</si>
  <si>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</si>
  <si>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</si>
  <si>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</si>
  <si>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</si>
  <si>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</si>
  <si>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</si>
  <si>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</si>
  <si>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</si>
  <si>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</si>
  <si>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</si>
  <si>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</si>
  <si>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</si>
  <si>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</si>
  <si>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</si>
  <si>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</si>
  <si>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</si>
  <si>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</si>
  <si>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</si>
  <si>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</si>
  <si>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</si>
  <si>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</si>
  <si>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</si>
  <si>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</si>
  <si>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</si>
  <si>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</si>
  <si>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</si>
  <si>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</si>
  <si>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</si>
  <si>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</si>
  <si>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</si>
  <si>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</si>
  <si>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</si>
  <si>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</si>
  <si>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</si>
  <si>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</si>
  <si>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</si>
  <si>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</si>
  <si>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</si>
  <si>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</si>
  <si>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</si>
  <si>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</si>
  <si>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</si>
  <si>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</si>
  <si>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</si>
  <si>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</si>
  <si>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</si>
  <si>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</si>
  <si>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</si>
  <si>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</si>
  <si>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</si>
  <si>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</si>
  <si>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</si>
  <si>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</si>
  <si>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</si>
  <si>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</si>
  <si>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</si>
  <si>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</si>
  <si>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</si>
  <si>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</si>
  <si>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</si>
  <si>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</si>
  <si>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</si>
  <si>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</si>
  <si>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</si>
  <si>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</si>
  <si>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</si>
  <si>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</si>
  <si>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</si>
  <si>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</si>
  <si>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</si>
  <si>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</si>
  <si>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</si>
  <si>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</si>
  <si>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</si>
  <si>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</si>
  <si>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</si>
  <si>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</si>
  <si>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</si>
  <si>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</si>
  <si>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</si>
  <si>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</si>
  <si>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</si>
  <si>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</si>
  <si>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</si>
  <si>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</si>
  <si>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</si>
  <si>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</si>
  <si>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</si>
  <si>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</si>
  <si>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</si>
  <si>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</si>
  <si>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</si>
  <si>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</si>
  <si>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</si>
  <si>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</si>
  <si>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</si>
  <si>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</si>
  <si>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</si>
  <si>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</si>
  <si>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</si>
  <si>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</si>
  <si>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</si>
  <si>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</si>
  <si>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</si>
  <si>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</si>
  <si>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</si>
  <si>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</si>
  <si>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</si>
  <si>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</si>
  <si>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</si>
  <si>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</si>
  <si>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</si>
  <si>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</si>
  <si>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</si>
  <si>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</si>
  <si>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</si>
  <si>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</si>
  <si>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</si>
  <si>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</si>
  <si>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</si>
  <si>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</si>
  <si>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</si>
  <si>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</si>
  <si>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</si>
  <si>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</si>
  <si>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</si>
  <si>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</si>
  <si>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</si>
  <si>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</si>
  <si>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</si>
  <si>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</si>
  <si>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</si>
  <si>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</si>
  <si>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</si>
  <si>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</si>
  <si>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</si>
  <si>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</si>
  <si>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</si>
  <si>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</si>
  <si>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</si>
  <si>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</si>
  <si>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</si>
  <si>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</si>
  <si>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</si>
  <si>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</si>
  <si>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</si>
  <si>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</si>
  <si>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</si>
  <si>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</si>
  <si>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</si>
  <si>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</si>
  <si>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</si>
  <si>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</si>
  <si>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</si>
  <si>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</si>
  <si>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</si>
  <si>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</si>
  <si>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</si>
  <si>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</si>
  <si>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</si>
  <si>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</si>
  <si>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</si>
  <si>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</si>
  <si>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</si>
  <si>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</si>
  <si>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</si>
  <si>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</si>
  <si>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</si>
  <si>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</si>
  <si>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</si>
  <si>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</si>
  <si>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</si>
  <si>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</si>
  <si>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</si>
  <si>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</si>
  <si>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</si>
  <si>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</si>
  <si>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</si>
  <si>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</si>
  <si>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</si>
  <si>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</si>
  <si>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</si>
  <si>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</si>
  <si>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</si>
  <si>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</si>
  <si>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</si>
  <si>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</si>
  <si>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</si>
  <si>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</si>
  <si>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</si>
  <si>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</si>
  <si>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</si>
  <si>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</si>
  <si>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</si>
  <si>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</si>
  <si>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</si>
  <si>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</si>
  <si>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</si>
  <si>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</si>
  <si>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</si>
  <si>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</si>
  <si>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</si>
  <si>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</si>
  <si>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</si>
  <si>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</si>
  <si>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</si>
  <si>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</si>
  <si>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</si>
  <si>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</si>
  <si>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</si>
  <si>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</si>
  <si>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</si>
  <si>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</si>
  <si>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</si>
  <si>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</si>
  <si>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</si>
  <si>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</si>
  <si>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</si>
  <si>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</si>
  <si>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</si>
  <si>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</si>
  <si>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</si>
  <si>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</si>
  <si>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</si>
  <si>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</si>
  <si>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</si>
  <si>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</si>
  <si>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</si>
  <si>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</si>
  <si>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</si>
  <si>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</si>
  <si>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</si>
  <si>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</si>
  <si>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</si>
  <si>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</si>
  <si>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</si>
  <si>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</si>
  <si>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</si>
  <si>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</si>
  <si>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</si>
  <si>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</si>
  <si>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</si>
  <si>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</si>
  <si>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</si>
  <si>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</si>
  <si>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</si>
  <si>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</si>
  <si>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</si>
  <si>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</si>
  <si>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</si>
  <si>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</si>
  <si>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</si>
  <si>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</si>
  <si>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</si>
  <si>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</si>
  <si>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</si>
  <si>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</si>
  <si>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</si>
  <si>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</si>
  <si>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</si>
  <si>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</si>
  <si>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</si>
  <si>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</si>
  <si>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</si>
  <si>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</si>
  <si>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</si>
  <si>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</si>
  <si>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</si>
  <si>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</si>
  <si>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</si>
  <si>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</si>
  <si>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</si>
  <si>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</si>
  <si>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</si>
  <si>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</si>
  <si>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</si>
  <si>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</si>
  <si>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</si>
  <si>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</si>
  <si>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</si>
  <si>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</si>
  <si>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</si>
  <si>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</si>
  <si>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</si>
  <si>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</si>
  <si>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</si>
  <si>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</si>
  <si>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</si>
  <si>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</si>
  <si>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</si>
  <si>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</si>
  <si>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</si>
  <si>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</si>
  <si>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</si>
  <si>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</si>
  <si>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</si>
  <si>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</si>
  <si>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</si>
  <si>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</si>
  <si>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</si>
  <si>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</si>
  <si>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</si>
  <si>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</si>
  <si>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</si>
  <si>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</si>
  <si>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</si>
  <si>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</si>
  <si>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</si>
  <si>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</si>
  <si>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</si>
  <si>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</si>
  <si>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</si>
  <si>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</si>
  <si>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</si>
  <si>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</si>
  <si>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</si>
  <si>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</si>
  <si>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</si>
  <si>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</si>
  <si>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</si>
  <si>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</si>
  <si>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</si>
  <si>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</si>
  <si>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</si>
  <si>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</si>
  <si>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</si>
  <si>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</si>
  <si>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</si>
  <si>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</si>
  <si>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</si>
  <si>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</si>
  <si>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</si>
  <si>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</si>
  <si>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</si>
  <si>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</si>
  <si>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</si>
  <si>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</si>
  <si>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</si>
  <si>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</si>
  <si>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</si>
  <si>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</si>
  <si>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</si>
  <si>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</si>
  <si>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</si>
  <si>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</si>
  <si>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</si>
  <si>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</si>
  <si>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</si>
  <si>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</si>
  <si>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</si>
  <si>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</si>
  <si>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</si>
  <si>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</si>
  <si>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</si>
  <si>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</si>
  <si>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</si>
  <si>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</si>
  <si>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</si>
  <si>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</si>
  <si>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</si>
  <si>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</si>
  <si>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</si>
  <si>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</si>
  <si>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</si>
  <si>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</si>
  <si>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</si>
  <si>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</si>
  <si>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</si>
  <si>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</si>
  <si>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</si>
  <si>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</si>
  <si>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</si>
  <si>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</si>
  <si>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</si>
  <si>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</si>
  <si>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</si>
  <si>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</si>
  <si>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</si>
  <si>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</si>
  <si>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</si>
  <si>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</si>
  <si>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</si>
  <si>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</si>
  <si>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</si>
  <si>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</si>
  <si>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</si>
  <si>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</si>
  <si>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</si>
  <si>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</si>
  <si>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</si>
  <si>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</si>
  <si>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</si>
  <si>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</si>
  <si>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</si>
  <si>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</si>
  <si>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</si>
  <si>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</si>
  <si>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</si>
  <si>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</si>
  <si>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</si>
  <si>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</si>
  <si>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</si>
  <si>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</si>
  <si>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</si>
  <si>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</si>
  <si>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</si>
  <si>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</si>
  <si>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</si>
  <si>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</si>
  <si>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</si>
  <si>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</si>
  <si>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</si>
  <si>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</si>
  <si>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</si>
  <si>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</si>
  <si>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</si>
  <si>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</si>
  <si>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</si>
  <si>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</si>
  <si>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</si>
  <si>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</si>
  <si>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</si>
  <si>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</si>
  <si>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</si>
  <si>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</si>
  <si>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</si>
  <si>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</si>
  <si>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</si>
  <si>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</si>
  <si>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</si>
  <si>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</si>
  <si>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</si>
  <si>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</si>
  <si>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</si>
  <si>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</si>
  <si>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</si>
  <si>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</si>
  <si>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</si>
  <si>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</si>
  <si>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</si>
  <si>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</si>
  <si>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</si>
  <si>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</si>
  <si>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</si>
  <si>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</si>
  <si>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</si>
  <si>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</si>
  <si>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</si>
  <si>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</si>
  <si>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</si>
  <si>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</si>
  <si>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</si>
  <si>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</si>
  <si>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</si>
  <si>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</si>
  <si>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</si>
  <si>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</si>
  <si>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</si>
  <si>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</si>
  <si>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</si>
  <si>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</si>
  <si>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</si>
  <si>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</si>
  <si>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</si>
  <si>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</si>
  <si>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</si>
  <si>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</si>
  <si>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</si>
  <si>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</si>
  <si>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</si>
  <si>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</si>
  <si>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</si>
  <si>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</si>
  <si>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</si>
  <si>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</si>
  <si>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</si>
  <si>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</si>
  <si>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</si>
  <si>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</si>
  <si>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</si>
  <si>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</si>
  <si>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</si>
  <si>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</si>
  <si>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</si>
  <si>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</si>
  <si>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</si>
  <si>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</si>
  <si>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</si>
  <si>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</si>
  <si>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</si>
  <si>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</si>
  <si>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</si>
  <si>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</si>
  <si>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</si>
  <si>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</si>
  <si>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</si>
  <si>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</si>
  <si>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</si>
  <si>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</si>
  <si>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</si>
  <si>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</si>
  <si>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</si>
  <si>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</si>
  <si>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</si>
  <si>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</si>
  <si>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</si>
  <si>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</si>
  <si>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</si>
  <si>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</si>
  <si>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</si>
  <si>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</si>
  <si>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</si>
  <si>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</si>
  <si>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</si>
  <si>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</si>
  <si>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</si>
  <si>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</si>
  <si>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</si>
  <si>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</si>
  <si>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</si>
  <si>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</si>
  <si>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</si>
  <si>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</si>
  <si>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</si>
  <si>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</si>
  <si>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</si>
  <si>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</si>
  <si>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</si>
  <si>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</si>
  <si>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</si>
  <si>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</si>
  <si>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</si>
  <si>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</si>
  <si>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</si>
  <si>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</si>
  <si>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</si>
  <si>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</si>
  <si>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</si>
  <si>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</si>
  <si>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</si>
  <si>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</si>
  <si>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</si>
  <si>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</si>
  <si>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</si>
  <si>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</si>
  <si>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</si>
  <si>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</si>
  <si>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</si>
  <si>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</si>
  <si>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</si>
  <si>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</si>
  <si>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</si>
  <si>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</si>
  <si>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</si>
  <si>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</si>
  <si>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</si>
  <si>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</si>
  <si>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</si>
  <si>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</si>
  <si>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</si>
  <si>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</si>
  <si>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</si>
  <si>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</si>
  <si>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</si>
  <si>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</si>
  <si>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</si>
  <si>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</si>
  <si>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</si>
  <si>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</si>
  <si>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</si>
  <si>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</si>
  <si>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</si>
  <si>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</si>
  <si>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</si>
  <si>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</si>
  <si>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</si>
  <si>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</si>
  <si>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</si>
  <si>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</si>
  <si>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</si>
  <si>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</si>
  <si>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</si>
  <si>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</si>
  <si>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</si>
  <si>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</si>
  <si>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</si>
  <si>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</si>
  <si>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</si>
  <si>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</si>
  <si>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</si>
  <si>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</si>
  <si>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</si>
  <si>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</si>
  <si>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</si>
  <si>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</si>
  <si>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</si>
  <si>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</si>
  <si>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</si>
  <si>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</si>
  <si>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</si>
  <si>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</si>
  <si>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</si>
  <si>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</si>
  <si>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</si>
  <si>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</si>
  <si>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</si>
  <si>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</si>
  <si>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</si>
  <si>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</si>
  <si>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</si>
  <si>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</si>
  <si>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</si>
  <si>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</si>
  <si>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</si>
  <si>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</si>
  <si>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</si>
  <si>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</si>
  <si>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</si>
  <si>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</si>
  <si>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</si>
  <si>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</si>
  <si>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</si>
  <si>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</si>
  <si>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</si>
  <si>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</si>
  <si>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</si>
  <si>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</si>
  <si>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</si>
  <si>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</si>
  <si>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</si>
  <si>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</si>
  <si>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</si>
  <si>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</si>
  <si>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</si>
  <si>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</si>
  <si>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</si>
  <si>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</si>
  <si>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</si>
  <si>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</si>
  <si>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</si>
  <si>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</si>
  <si>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</si>
  <si>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</si>
  <si>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</si>
  <si>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</si>
  <si>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</si>
  <si>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</si>
  <si>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</si>
  <si>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</si>
  <si>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</si>
  <si>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</si>
  <si>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</si>
  <si>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</si>
  <si>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</si>
  <si>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</si>
  <si>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</si>
  <si>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</si>
  <si>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</si>
  <si>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</si>
  <si>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</si>
  <si>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</si>
  <si>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</si>
  <si>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</si>
  <si>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</si>
  <si>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</si>
  <si>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</si>
  <si>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</si>
  <si>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</si>
  <si>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</si>
  <si>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</si>
  <si>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</si>
  <si>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</si>
  <si>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</si>
  <si>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</si>
  <si>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</si>
  <si>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</si>
  <si>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</si>
  <si>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</si>
  <si>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</si>
  <si>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</si>
  <si>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</si>
  <si>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</si>
  <si>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</si>
  <si>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</si>
  <si>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</si>
  <si>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</si>
  <si>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</si>
  <si>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</si>
  <si>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</si>
  <si>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</si>
  <si>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</si>
  <si>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</si>
  <si>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</si>
  <si>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</si>
  <si>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</si>
  <si>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</si>
  <si>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</si>
  <si>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</si>
  <si>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</si>
  <si>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</si>
  <si>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</si>
  <si>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</si>
  <si>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</si>
  <si>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</si>
  <si>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</si>
  <si>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</si>
  <si>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</si>
  <si>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</si>
  <si>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</si>
  <si>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</si>
  <si>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</si>
  <si>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</si>
  <si>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</si>
  <si>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</si>
  <si>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</si>
  <si>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</si>
  <si>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</si>
  <si>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</si>
  <si>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</si>
  <si>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</si>
  <si>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</si>
  <si>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</si>
  <si>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</si>
  <si>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</si>
  <si>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</si>
  <si>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</si>
  <si>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</si>
  <si>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</si>
  <si>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</si>
  <si>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</si>
  <si>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</si>
  <si>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</si>
  <si>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</si>
  <si>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</si>
  <si>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</si>
  <si>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</si>
  <si>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</si>
  <si>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</si>
  <si>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</si>
  <si>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</si>
  <si>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</si>
  <si>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</si>
  <si>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</si>
  <si>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</si>
  <si>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</si>
  <si>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</si>
  <si>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</si>
  <si>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</si>
  <si>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</si>
  <si>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</si>
  <si>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</si>
  <si>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</si>
  <si>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</si>
  <si>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</si>
  <si>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</si>
  <si>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</si>
  <si>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</si>
  <si>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</si>
  <si>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</si>
  <si>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</si>
  <si>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</si>
  <si>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</si>
  <si>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</si>
  <si>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</si>
  <si>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</si>
  <si>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</si>
  <si>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</si>
  <si>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</si>
  <si>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</si>
  <si>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</si>
  <si>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</si>
  <si>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</si>
  <si>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</si>
  <si>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</si>
  <si>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</si>
  <si>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</si>
  <si>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</si>
  <si>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</si>
  <si>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</si>
  <si>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</si>
  <si>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</si>
  <si>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</si>
  <si>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</si>
  <si>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</si>
  <si>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</si>
  <si>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</si>
  <si>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</si>
  <si>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</si>
  <si>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</si>
  <si>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</si>
  <si>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</si>
  <si>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</si>
  <si>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</si>
  <si>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</si>
  <si>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</si>
  <si>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</si>
  <si>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</si>
  <si>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</si>
  <si>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</si>
  <si>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</si>
  <si>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</si>
  <si>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</si>
  <si>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</si>
  <si>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</si>
  <si>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</si>
  <si>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</si>
  <si>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</si>
  <si>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</si>
  <si>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</si>
  <si>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</si>
  <si>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</si>
  <si>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</si>
  <si>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</si>
  <si>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</si>
  <si>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</si>
  <si>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</si>
  <si>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</si>
  <si>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</si>
  <si>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</si>
  <si>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</si>
  <si>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</si>
  <si>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</si>
  <si>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</si>
  <si>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</si>
  <si>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</si>
  <si>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</si>
  <si>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</si>
  <si>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</si>
  <si>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</si>
  <si>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</si>
  <si>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</si>
  <si>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</si>
  <si>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</si>
  <si>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</si>
  <si>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</si>
  <si>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</si>
  <si>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</si>
  <si>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</si>
  <si>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</si>
  <si>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</si>
  <si>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</si>
  <si>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</si>
  <si>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</si>
  <si>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</si>
  <si>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</si>
  <si>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</si>
  <si>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</si>
  <si>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</si>
  <si>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</si>
  <si>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</si>
  <si>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</si>
  <si>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</si>
  <si>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</si>
  <si>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</si>
  <si>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</si>
  <si>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</si>
  <si>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</si>
  <si>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</si>
  <si>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</si>
  <si>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</si>
  <si>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</si>
  <si>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</si>
  <si>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</si>
  <si>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</si>
  <si>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</si>
  <si>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</si>
  <si>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</si>
  <si>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</si>
  <si>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</si>
  <si>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</si>
  <si>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</si>
  <si>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</si>
  <si>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</si>
  <si>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</si>
  <si>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</si>
  <si>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</si>
  <si>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</si>
  <si>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</si>
  <si>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</si>
  <si>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</si>
  <si>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</si>
  <si>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</si>
  <si>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</si>
  <si>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</si>
  <si>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</si>
  <si>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</si>
  <si>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</si>
  <si>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</si>
  <si>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</si>
  <si>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</si>
  <si>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</si>
  <si>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</si>
  <si>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</si>
  <si>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</si>
  <si>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</si>
  <si>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</si>
  <si>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</si>
  <si>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</si>
  <si>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</si>
  <si>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</si>
  <si>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</si>
  <si>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</si>
  <si>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</si>
  <si>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</si>
  <si>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</si>
  <si>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</si>
  <si>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</si>
  <si>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</si>
  <si>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</si>
  <si>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</si>
  <si>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</si>
  <si>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</si>
  <si>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</si>
  <si>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</si>
  <si>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</si>
  <si>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</si>
  <si>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</si>
  <si>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</si>
  <si>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</si>
  <si>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</si>
  <si>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</si>
  <si>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</si>
  <si>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</si>
  <si>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</si>
  <si>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</si>
  <si>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</si>
  <si>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</si>
  <si>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</si>
  <si>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</si>
  <si>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</si>
  <si>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</si>
  <si>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</si>
  <si>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</si>
  <si>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</si>
  <si>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</si>
  <si>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</si>
  <si>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</si>
  <si>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</si>
  <si>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</si>
  <si>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</si>
  <si>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</si>
  <si>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</si>
  <si>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</si>
  <si>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</si>
  <si>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</si>
  <si>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</si>
  <si>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</si>
  <si>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</si>
  <si>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</si>
  <si>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</si>
  <si>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</si>
  <si>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</si>
  <si>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</si>
  <si>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</si>
  <si>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</si>
  <si>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</si>
  <si>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</si>
  <si>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</si>
  <si>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</si>
  <si>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</si>
  <si>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</si>
  <si>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</si>
  <si>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</si>
  <si>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</si>
  <si>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</si>
  <si>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</si>
  <si>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</si>
  <si>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</si>
  <si>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</si>
  <si>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</si>
  <si>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</si>
  <si>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</si>
  <si>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</si>
  <si>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</si>
  <si>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</si>
  <si>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</si>
  <si>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</si>
  <si>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</si>
  <si>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</si>
  <si>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</si>
  <si>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</si>
  <si>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</si>
  <si>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</si>
  <si>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</si>
  <si>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</si>
  <si>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</si>
  <si>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</si>
  <si>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</si>
  <si>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</si>
  <si>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</si>
  <si>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</si>
  <si>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</si>
  <si>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</si>
  <si>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</si>
  <si>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</si>
  <si>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</si>
  <si>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</si>
  <si>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</si>
  <si>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</si>
  <si>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</si>
  <si>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</si>
  <si>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</si>
  <si>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</si>
  <si>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</si>
  <si>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</si>
  <si>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</si>
  <si>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</si>
  <si>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</si>
  <si>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</si>
  <si>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</si>
  <si>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</si>
  <si>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</si>
  <si>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</si>
  <si>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</si>
  <si>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</si>
  <si>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</si>
  <si>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</si>
  <si>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</si>
  <si>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</si>
  <si>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</si>
  <si>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</si>
  <si>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</si>
  <si>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</si>
  <si>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</si>
  <si>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</si>
  <si>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</si>
  <si>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</si>
  <si>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</si>
  <si>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</si>
  <si>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</si>
  <si>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</si>
  <si>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</si>
  <si>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</si>
  <si>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</si>
  <si>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</si>
  <si>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</si>
  <si>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</si>
  <si>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</si>
  <si>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</si>
  <si>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</si>
  <si>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</si>
  <si>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</si>
  <si>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</si>
  <si>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</si>
  <si>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</si>
  <si>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</si>
  <si>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</si>
  <si>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</si>
  <si>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</si>
  <si>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</si>
  <si>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</si>
  <si>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</si>
  <si>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</si>
  <si>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</si>
  <si>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</si>
  <si>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</si>
  <si>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</si>
  <si>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</si>
  <si>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</si>
  <si>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</si>
  <si>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</si>
  <si>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</si>
  <si>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</si>
  <si>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</si>
  <si>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</si>
  <si>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</si>
  <si>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</si>
  <si>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</si>
  <si>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</si>
  <si>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</si>
  <si>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</si>
  <si>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</si>
  <si>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</si>
  <si>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</si>
  <si>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</si>
  <si>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</si>
  <si>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</si>
  <si>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</si>
  <si>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</si>
  <si>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</si>
  <si>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</si>
  <si>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</si>
  <si>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</si>
  <si>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</si>
  <si>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</si>
  <si>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</si>
  <si>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</si>
  <si>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</si>
  <si>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</si>
  <si>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</si>
  <si>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</si>
  <si>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</si>
  <si>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</si>
  <si>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</si>
  <si>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</si>
  <si>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</si>
  <si>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</si>
  <si>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</si>
  <si>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</si>
  <si>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</si>
  <si>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</si>
  <si>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</si>
  <si>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</si>
  <si>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</si>
  <si>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</si>
  <si>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</si>
  <si>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</si>
  <si>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</si>
  <si>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</si>
  <si>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</si>
  <si>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</si>
  <si>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</si>
  <si>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</si>
  <si>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</si>
  <si>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</si>
  <si>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</si>
  <si>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</si>
  <si>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</si>
  <si>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</si>
  <si>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</si>
  <si>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</si>
  <si>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</si>
  <si>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</si>
  <si>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</si>
  <si>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</si>
  <si>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</si>
  <si>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</si>
  <si>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</si>
  <si>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</si>
  <si>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</si>
  <si>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</si>
  <si>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</si>
  <si>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</si>
  <si>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</si>
  <si>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</si>
  <si>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</si>
  <si>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</si>
  <si>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</si>
  <si>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</si>
  <si>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</si>
  <si>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</si>
  <si>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</si>
  <si>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</si>
  <si>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</si>
  <si>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</si>
  <si>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</si>
  <si>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</si>
  <si>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</si>
  <si>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</si>
  <si>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</si>
  <si>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</si>
  <si>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</si>
  <si>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</si>
  <si>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</si>
  <si>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</si>
  <si>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</si>
  <si>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</si>
  <si>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</si>
  <si>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</si>
  <si>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</si>
  <si>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</si>
  <si>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</si>
  <si>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</si>
  <si>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</si>
  <si>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</si>
  <si>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</si>
  <si>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</si>
  <si>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</si>
  <si>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</si>
  <si>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</si>
  <si>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</si>
  <si>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</si>
  <si>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</si>
  <si>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</si>
  <si>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</si>
  <si>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</si>
  <si>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</si>
  <si>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</si>
  <si>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</si>
  <si>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</si>
  <si>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</si>
  <si>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</si>
  <si>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</si>
  <si>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</si>
  <si>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</si>
  <si>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</si>
  <si>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</si>
  <si>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</si>
  <si>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</si>
  <si>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</si>
  <si>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</si>
  <si>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</si>
  <si>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</si>
  <si>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</si>
  <si>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</si>
  <si>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</si>
  <si>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</si>
  <si>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</si>
  <si>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</si>
  <si>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</si>
  <si>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</si>
  <si>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</si>
  <si>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</si>
  <si>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</si>
  <si>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</si>
  <si>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</si>
  <si>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</si>
  <si>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</si>
  <si>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</si>
  <si>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</si>
  <si>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</si>
  <si>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</si>
  <si>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</si>
  <si>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</si>
  <si>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</si>
  <si>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</si>
  <si>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</si>
  <si>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</si>
  <si>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</si>
  <si>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</si>
  <si>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</si>
  <si>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</si>
  <si>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</si>
  <si>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</si>
  <si>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</si>
  <si>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</si>
  <si>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</si>
  <si>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</si>
  <si>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</si>
  <si>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</si>
  <si>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</si>
  <si>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</si>
  <si>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</si>
  <si>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</si>
  <si>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</si>
  <si>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</si>
  <si>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</si>
  <si>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</si>
  <si>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</si>
  <si>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</si>
  <si>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</si>
  <si>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</si>
  <si>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</si>
  <si>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</si>
  <si>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</si>
  <si>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</si>
  <si>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</si>
  <si>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</si>
  <si>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</si>
  <si>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</si>
  <si>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</si>
  <si>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</si>
  <si>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</si>
  <si>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</si>
  <si>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</si>
  <si>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</si>
  <si>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</si>
  <si>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</si>
  <si>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</si>
  <si>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</si>
  <si>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</si>
  <si>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</si>
  <si>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</si>
  <si>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</si>
  <si>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</si>
  <si>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</si>
  <si>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</si>
  <si>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</si>
  <si>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</si>
  <si>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</si>
  <si>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</si>
  <si>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</si>
  <si>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</si>
  <si>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</si>
  <si>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</si>
  <si>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</si>
  <si>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</si>
  <si>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</si>
  <si>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</si>
  <si>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</si>
  <si>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</si>
  <si>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</si>
  <si>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</si>
  <si>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</si>
  <si>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</si>
  <si>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</si>
  <si>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</si>
  <si>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</si>
  <si>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</si>
  <si>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</si>
  <si>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</si>
  <si>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</si>
  <si>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</si>
  <si>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</si>
  <si>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</si>
  <si>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</si>
  <si>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</si>
  <si>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</si>
  <si>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</si>
  <si>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</si>
  <si>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</si>
  <si>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</si>
  <si>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</si>
  <si>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</si>
  <si>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</si>
  <si>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</si>
  <si>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</si>
  <si>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</si>
  <si>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</si>
  <si>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</si>
  <si>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</si>
  <si>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</si>
  <si>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</si>
  <si>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</si>
  <si>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</si>
  <si>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</si>
  <si>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</si>
  <si>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</si>
  <si>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</si>
  <si>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</si>
  <si>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</si>
  <si>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</si>
  <si>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</si>
  <si>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</si>
  <si>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</si>
  <si>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</si>
  <si>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</si>
  <si>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</si>
  <si>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</si>
  <si>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</si>
  <si>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</si>
  <si>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</si>
  <si>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</si>
  <si>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</si>
  <si>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</si>
  <si>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</si>
  <si>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</si>
  <si>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</si>
  <si>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</si>
  <si>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</si>
  <si>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</si>
  <si>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</si>
  <si>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</si>
  <si>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</si>
  <si>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</si>
  <si>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</si>
  <si>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</si>
  <si>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</si>
  <si>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</si>
  <si>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</si>
  <si>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</si>
  <si>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</si>
  <si>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</si>
  <si>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</si>
  <si>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</si>
  <si>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</si>
  <si>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</si>
  <si>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</si>
  <si>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</si>
  <si>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</si>
  <si>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</si>
  <si>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</si>
  <si>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</si>
  <si>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</si>
  <si>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</si>
  <si>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</si>
  <si>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</si>
  <si>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</si>
  <si>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</si>
  <si>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</si>
  <si>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</si>
  <si>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</si>
  <si>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</si>
  <si>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</si>
  <si>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</si>
  <si>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</si>
  <si>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</si>
  <si>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</si>
  <si>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</si>
  <si>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</si>
  <si>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</si>
  <si>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</si>
  <si>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</si>
  <si>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</si>
  <si>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</si>
  <si>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</si>
  <si>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</si>
  <si>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</si>
  <si>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</si>
  <si>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</si>
  <si>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</si>
  <si>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</si>
  <si>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</si>
  <si>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</si>
  <si>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</si>
  <si>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</si>
  <si>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</si>
  <si>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</si>
  <si>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</si>
  <si>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</si>
  <si>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</si>
  <si>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</si>
  <si>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</si>
  <si>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</si>
  <si>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</si>
  <si>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</si>
  <si>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</si>
  <si>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</si>
  <si>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</si>
  <si>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</si>
  <si>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</si>
  <si>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</si>
  <si>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</si>
  <si>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</si>
  <si>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</si>
  <si>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</si>
  <si>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</si>
  <si>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</si>
  <si>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</si>
  <si>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</si>
  <si>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</si>
  <si>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</si>
  <si>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</si>
  <si>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</si>
  <si>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</si>
  <si>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</si>
  <si>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</si>
  <si>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</si>
  <si>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</si>
  <si>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</si>
  <si>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</si>
  <si>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</si>
  <si>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</si>
  <si>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</si>
  <si>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</si>
  <si>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</si>
  <si>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</si>
  <si>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</si>
  <si>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</si>
  <si>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</si>
  <si>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</si>
  <si>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</si>
  <si>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</si>
  <si>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</si>
  <si>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</si>
  <si>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</si>
  <si>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</si>
  <si>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</si>
  <si>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</si>
  <si>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</si>
  <si>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</si>
  <si>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</si>
  <si>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</si>
  <si>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</si>
  <si>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</si>
  <si>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</si>
  <si>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</si>
  <si>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</si>
  <si>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</si>
  <si>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</si>
  <si>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</si>
  <si>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</si>
  <si>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</si>
  <si>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</si>
  <si>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</si>
  <si>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</si>
  <si>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</si>
  <si>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</si>
  <si>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</si>
  <si>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</si>
  <si>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</si>
  <si>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</si>
  <si>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</si>
  <si>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</si>
  <si>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</si>
  <si>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</si>
  <si>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</si>
  <si>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</si>
  <si>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</si>
  <si>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</si>
  <si>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</si>
  <si>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</si>
  <si>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</si>
  <si>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</si>
  <si>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</si>
  <si>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</si>
  <si>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</si>
  <si>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</si>
  <si>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</si>
  <si>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</si>
  <si>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</si>
  <si>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</si>
  <si>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</si>
  <si>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</si>
  <si>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</si>
  <si>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</si>
  <si>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</si>
  <si>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</si>
  <si>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</si>
  <si>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</si>
  <si>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</si>
  <si>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</si>
  <si>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</si>
  <si>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</si>
  <si>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</si>
  <si>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</si>
  <si>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</si>
  <si>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</si>
  <si>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</si>
  <si>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</si>
  <si>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</si>
  <si>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</si>
  <si>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</si>
  <si>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</si>
  <si>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</si>
  <si>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</si>
  <si>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</si>
  <si>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</si>
  <si>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</si>
  <si>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</si>
  <si>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</si>
  <si>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</si>
  <si>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</si>
  <si>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</si>
  <si>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</si>
  <si>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</si>
  <si>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</si>
  <si>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</si>
  <si>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</si>
  <si>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</si>
  <si>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</si>
  <si>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</si>
  <si>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</si>
  <si>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</si>
  <si>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</si>
  <si>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</si>
  <si>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</si>
  <si>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</si>
  <si>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</si>
  <si>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</si>
  <si>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</si>
  <si>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</si>
  <si>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</si>
  <si>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</si>
  <si>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</si>
  <si>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</si>
  <si>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</si>
  <si>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</si>
  <si>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</si>
  <si>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</si>
  <si>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</si>
  <si>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</si>
  <si>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</si>
  <si>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</si>
  <si>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</si>
  <si>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</si>
  <si>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</si>
  <si>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</si>
  <si>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</si>
  <si>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</si>
  <si>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</si>
  <si>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</si>
  <si>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</si>
  <si>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</si>
  <si>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</si>
  <si>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</si>
  <si>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</si>
  <si>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</si>
  <si>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</si>
  <si>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</si>
  <si>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</si>
  <si>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</si>
  <si>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</si>
  <si>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</si>
  <si>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</si>
  <si>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</si>
  <si>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</si>
  <si>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</si>
  <si>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</si>
  <si>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</si>
  <si>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</si>
  <si>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</si>
  <si>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</si>
  <si>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</si>
  <si>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</si>
  <si>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</si>
  <si>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</si>
  <si>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</si>
  <si>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</si>
  <si>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</si>
  <si>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</si>
  <si>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</si>
  <si>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</si>
  <si>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</si>
  <si>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</si>
  <si>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</si>
  <si>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</si>
  <si>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</si>
  <si>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</si>
  <si>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</si>
  <si>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</si>
  <si>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</si>
  <si>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</si>
  <si>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</si>
  <si>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</si>
  <si>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</si>
  <si>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</si>
  <si>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</si>
  <si>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</si>
  <si>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</si>
  <si>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</si>
  <si>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</si>
  <si>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</si>
  <si>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</si>
  <si>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</si>
  <si>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</si>
  <si>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</si>
  <si>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</si>
  <si>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</si>
  <si>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</si>
  <si>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</si>
  <si>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</si>
  <si>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</si>
  <si>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</si>
  <si>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</si>
  <si>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</si>
  <si>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</si>
  <si>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</si>
  <si>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</si>
  <si>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</si>
  <si>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</si>
  <si>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</si>
  <si>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</si>
  <si>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</si>
  <si>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</si>
  <si>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</si>
  <si>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</si>
  <si>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</si>
  <si>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</si>
  <si>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</si>
  <si>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</si>
  <si>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</si>
  <si>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</si>
  <si>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</si>
  <si>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</si>
  <si>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</si>
  <si>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</si>
  <si>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</si>
  <si>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</si>
  <si>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</si>
  <si>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</si>
  <si>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</si>
  <si>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</si>
  <si>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</si>
  <si>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</si>
  <si>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</si>
  <si>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</si>
  <si>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</si>
  <si>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</si>
  <si>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</si>
  <si>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</si>
  <si>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</si>
  <si>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</si>
  <si>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</si>
  <si>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</si>
  <si>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</si>
  <si>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</si>
  <si>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</si>
  <si>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</si>
  <si>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</si>
  <si>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</si>
  <si>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</si>
  <si>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</si>
  <si>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</si>
  <si>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</si>
  <si>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</si>
  <si>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</si>
  <si>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</si>
  <si>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</si>
  <si>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</si>
  <si>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</si>
  <si>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</si>
  <si>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</si>
  <si>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</si>
  <si>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</si>
  <si>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</si>
  <si>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</si>
  <si>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</si>
  <si>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</si>
  <si>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</si>
  <si>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</si>
  <si>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</si>
  <si>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</si>
  <si>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</si>
  <si>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</si>
  <si>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</si>
  <si>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</si>
  <si>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</si>
  <si>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</si>
  <si>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</si>
  <si>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</si>
  <si>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</si>
  <si>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</si>
  <si>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</si>
  <si>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</si>
  <si>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</si>
  <si>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</si>
  <si>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</si>
  <si>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</si>
  <si>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</si>
  <si>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</si>
  <si>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</si>
  <si>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</si>
  <si>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</si>
  <si>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</si>
  <si>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</si>
  <si>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</si>
  <si>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</si>
  <si>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</si>
  <si>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</si>
  <si>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</si>
  <si>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</si>
  <si>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</si>
  <si>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</si>
  <si>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</si>
  <si>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</si>
  <si>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</si>
  <si>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</si>
  <si>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</si>
  <si>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</si>
  <si>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</si>
  <si>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</si>
  <si>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</si>
  <si>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</si>
  <si>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</si>
  <si>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</si>
  <si>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</si>
  <si>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</si>
  <si>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</si>
  <si>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</si>
  <si>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</si>
  <si>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</si>
  <si>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</si>
  <si>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</si>
  <si>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</si>
  <si>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</si>
  <si>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</si>
  <si>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</si>
  <si>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</si>
  <si>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</si>
  <si>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</si>
  <si>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</si>
  <si>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</si>
  <si>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</si>
  <si>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</si>
  <si>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</si>
  <si>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</si>
  <si>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</si>
  <si>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</si>
  <si>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</si>
  <si>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</si>
  <si>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</si>
  <si>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</si>
  <si>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</si>
  <si>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</si>
  <si>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</si>
  <si>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</si>
  <si>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</si>
  <si>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</si>
  <si>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</si>
  <si>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</si>
  <si>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</si>
  <si>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</si>
  <si>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</si>
  <si>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</si>
  <si>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</si>
  <si>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</si>
  <si>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</si>
  <si>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</si>
  <si>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</si>
  <si>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</si>
  <si>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</si>
  <si>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</si>
  <si>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</si>
  <si>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</si>
  <si>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</si>
  <si>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</si>
  <si>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</si>
  <si>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</si>
  <si>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</si>
  <si>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</si>
  <si>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</si>
  <si>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</si>
  <si>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</si>
  <si>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</si>
  <si>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</si>
  <si>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</si>
  <si>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</si>
  <si>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</si>
  <si>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</si>
  <si>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</si>
  <si>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</si>
  <si>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</si>
  <si>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</si>
  <si>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</si>
  <si>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</si>
  <si>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</si>
  <si>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</si>
  <si>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</si>
  <si>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</si>
  <si>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</si>
  <si>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</si>
  <si>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</si>
  <si>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</si>
  <si>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</si>
  <si>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</si>
  <si>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</si>
  <si>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</si>
  <si>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</si>
  <si>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</si>
  <si>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</si>
  <si>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</si>
  <si>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</si>
  <si>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</si>
  <si>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</si>
  <si>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</si>
  <si>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</si>
  <si>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</si>
  <si>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</si>
  <si>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</si>
  <si>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</si>
  <si>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</si>
  <si>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</si>
  <si>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</si>
  <si>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</si>
  <si>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</si>
  <si>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</si>
  <si>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</si>
  <si>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</si>
  <si>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</si>
  <si>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</si>
  <si>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</si>
  <si>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</si>
  <si>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</si>
  <si>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</si>
  <si>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</si>
  <si>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</si>
  <si>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</si>
  <si>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</si>
  <si>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</si>
  <si>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</si>
  <si>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</si>
  <si>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</si>
  <si>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</si>
  <si>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</si>
  <si>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</si>
  <si>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</si>
  <si>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</si>
  <si>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</si>
  <si>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</si>
  <si>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</si>
  <si>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</si>
  <si>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</si>
  <si>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</si>
  <si>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</si>
  <si>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</si>
  <si>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</si>
  <si>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</si>
  <si>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</si>
  <si>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</si>
  <si>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</si>
  <si>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</si>
  <si>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</si>
  <si>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</si>
  <si>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</si>
  <si>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</si>
  <si>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</si>
  <si>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</si>
  <si>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</si>
  <si>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</si>
  <si>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</si>
  <si>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</si>
  <si>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</si>
  <si>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</si>
  <si>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</si>
  <si>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</si>
  <si>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</si>
  <si>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</si>
  <si>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</si>
  <si>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</si>
  <si>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</si>
  <si>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</si>
  <si>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</si>
  <si>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</si>
  <si>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</si>
  <si>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</si>
  <si>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</si>
  <si>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</si>
  <si>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</si>
  <si>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</si>
  <si>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</si>
  <si>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</si>
  <si>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</si>
  <si>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</si>
  <si>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</si>
  <si>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</si>
  <si>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</si>
  <si>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</si>
  <si>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</si>
  <si>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</si>
  <si>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</si>
  <si>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</si>
  <si>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</si>
  <si>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</si>
  <si>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</si>
  <si>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</si>
  <si>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</si>
  <si>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</si>
  <si>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</si>
  <si>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</si>
  <si>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</si>
  <si>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</si>
  <si>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</si>
  <si>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</si>
  <si>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</si>
  <si>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</si>
  <si>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</si>
  <si>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</si>
  <si>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</si>
  <si>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</si>
  <si>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</si>
  <si>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</si>
  <si>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</si>
  <si>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</si>
  <si>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</si>
  <si>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</si>
  <si>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</si>
  <si>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</si>
  <si>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</si>
  <si>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</si>
  <si>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</si>
  <si>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</si>
  <si>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</si>
  <si>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</si>
  <si>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</si>
  <si>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</si>
  <si>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</si>
  <si>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</si>
  <si>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</si>
  <si>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</si>
  <si>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</si>
  <si>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</si>
  <si>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</si>
  <si>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</si>
  <si>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</si>
  <si>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</si>
  <si>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</si>
  <si>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</si>
  <si>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</si>
  <si>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</si>
  <si>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</si>
  <si>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</si>
  <si>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</si>
  <si>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</si>
  <si>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</si>
  <si>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</si>
  <si>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</si>
  <si>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</si>
  <si>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</si>
  <si>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</si>
  <si>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</si>
  <si>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</si>
  <si>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</si>
  <si>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</si>
  <si>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</si>
  <si>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</si>
  <si>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</si>
  <si>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</si>
  <si>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</si>
  <si>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</si>
  <si>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</si>
  <si>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</si>
  <si>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</si>
  <si>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</si>
  <si>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</si>
  <si>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</si>
  <si>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</si>
  <si>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</si>
  <si>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</si>
  <si>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</si>
  <si>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</si>
  <si>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</si>
  <si>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</si>
  <si>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</si>
  <si>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</si>
  <si>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</si>
  <si>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</si>
  <si>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</si>
  <si>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</si>
  <si>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</si>
  <si>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</si>
  <si>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</si>
  <si>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</si>
  <si>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</si>
  <si>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</si>
  <si>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</si>
  <si>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</si>
  <si>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</si>
  <si>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</si>
  <si>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</si>
  <si>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</si>
  <si>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</si>
  <si>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</si>
  <si>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</si>
  <si>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</si>
  <si>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</si>
  <si>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</si>
  <si>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</si>
  <si>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</si>
  <si>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</si>
  <si>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</si>
  <si>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</si>
  <si>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</si>
  <si>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</si>
  <si>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</si>
  <si>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</si>
  <si>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</si>
  <si>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</si>
  <si>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</si>
  <si>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</si>
  <si>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</si>
  <si>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</si>
  <si>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</si>
  <si>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</si>
  <si>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</si>
  <si>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</si>
  <si>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</si>
  <si>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</si>
  <si>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</si>
  <si>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</si>
  <si>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</si>
  <si>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</si>
  <si>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</si>
  <si>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</si>
  <si>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</si>
  <si>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</si>
  <si>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</si>
  <si>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</si>
  <si>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</si>
  <si>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</si>
  <si>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</si>
  <si>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</si>
  <si>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</si>
  <si>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</si>
  <si>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</si>
  <si>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</si>
  <si>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</si>
  <si>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</si>
  <si>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</si>
  <si>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</si>
  <si>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</si>
  <si>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</si>
  <si>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</si>
  <si>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</si>
  <si>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</si>
  <si>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</si>
  <si>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</si>
  <si>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</si>
  <si>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</si>
  <si>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</si>
  <si>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</si>
  <si>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</si>
  <si>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</si>
  <si>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</si>
  <si>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</si>
  <si>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</si>
  <si>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</si>
  <si>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</si>
  <si>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</si>
  <si>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</si>
  <si>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</si>
  <si>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</si>
  <si>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</si>
  <si>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</si>
  <si>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</si>
  <si>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</si>
  <si>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</si>
  <si>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</si>
  <si>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</si>
  <si>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</si>
  <si>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</si>
  <si>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</si>
  <si>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</si>
  <si>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</si>
  <si>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</si>
  <si>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</si>
  <si>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</si>
  <si>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</si>
  <si>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</si>
  <si>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</si>
  <si>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</si>
  <si>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</si>
  <si>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</si>
  <si>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</si>
  <si>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</si>
  <si>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</si>
  <si>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</si>
  <si>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</si>
  <si>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</si>
  <si>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</si>
  <si>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</si>
  <si>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</si>
  <si>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</si>
  <si>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</si>
  <si>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</si>
  <si>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</si>
  <si>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</si>
  <si>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</si>
  <si>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</si>
  <si>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</si>
  <si>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</si>
  <si>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</si>
  <si>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</si>
  <si>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</si>
  <si>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</si>
  <si>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</si>
  <si>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</si>
  <si>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</si>
  <si>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</si>
  <si>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</si>
  <si>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</si>
  <si>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</si>
  <si>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</si>
  <si>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</si>
  <si>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</si>
  <si>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</si>
  <si>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</si>
  <si>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</si>
  <si>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</si>
  <si>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</si>
  <si>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</si>
  <si>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</si>
  <si>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</si>
  <si>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</si>
  <si>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</si>
  <si>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</si>
  <si>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</si>
  <si>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</si>
  <si>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</si>
  <si>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</si>
  <si>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</si>
  <si>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</si>
  <si>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</si>
  <si>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</si>
  <si>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</si>
  <si>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</si>
  <si>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</si>
  <si>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</si>
  <si>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</si>
  <si>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</si>
  <si>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</si>
  <si>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</si>
  <si>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</si>
  <si>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</si>
  <si>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</si>
  <si>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</si>
  <si>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</si>
  <si>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</si>
  <si>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</si>
  <si>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</si>
  <si>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</si>
  <si>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</si>
  <si>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</si>
  <si>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</si>
  <si>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</si>
  <si>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</si>
  <si>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</si>
  <si>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</si>
  <si>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</si>
  <si>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</si>
  <si>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</si>
  <si>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</si>
  <si>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</si>
  <si>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</si>
  <si>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</si>
  <si>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</si>
  <si>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</si>
  <si>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</si>
  <si>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</si>
  <si>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</si>
  <si>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</si>
  <si>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</si>
  <si>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</si>
  <si>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</si>
  <si>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</si>
  <si>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</si>
  <si>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</si>
  <si>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</si>
  <si>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</si>
  <si>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</si>
  <si>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</si>
  <si>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</si>
  <si>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</si>
  <si>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</si>
  <si>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</si>
  <si>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</si>
  <si>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</si>
  <si>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</si>
  <si>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</si>
  <si>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</si>
  <si>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</si>
  <si>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</si>
  <si>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</si>
  <si>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</si>
  <si>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</si>
  <si>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</si>
  <si>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</si>
  <si>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</si>
  <si>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</si>
  <si>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</si>
  <si>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</si>
  <si>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</si>
  <si>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</si>
  <si>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</si>
  <si>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</si>
  <si>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</si>
  <si>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</si>
  <si>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</si>
  <si>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</si>
  <si>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</si>
  <si>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</si>
  <si>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</si>
  <si>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</si>
  <si>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</si>
  <si>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</si>
  <si>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</si>
  <si>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</si>
  <si>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</si>
  <si>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</si>
  <si>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</si>
  <si>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</si>
  <si>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</si>
  <si>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</si>
  <si>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</si>
  <si>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</si>
  <si>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</si>
  <si>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</si>
  <si>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</si>
  <si>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</si>
  <si>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</si>
  <si>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</si>
  <si>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</si>
  <si>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</si>
  <si>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</si>
  <si>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</si>
  <si>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</si>
  <si>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</si>
  <si>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</si>
  <si>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</si>
  <si>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</si>
  <si>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</si>
  <si>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</si>
  <si>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</si>
  <si>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</si>
  <si>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</si>
  <si>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</si>
  <si>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</si>
  <si>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</si>
  <si>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</si>
  <si>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</si>
  <si>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</si>
  <si>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</si>
  <si>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</si>
  <si>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</si>
  <si>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</si>
  <si>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</si>
  <si>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</si>
  <si>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</si>
  <si>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</si>
  <si>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</si>
  <si>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</si>
  <si>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</si>
  <si>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</si>
  <si>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</si>
  <si>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</si>
  <si>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</si>
  <si>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</si>
  <si>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</si>
  <si>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</si>
  <si>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</si>
  <si>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</si>
  <si>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</si>
  <si>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</si>
  <si>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</si>
  <si>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</si>
  <si>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</si>
  <si>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</si>
  <si>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</si>
  <si>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</si>
  <si>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</si>
  <si>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</si>
  <si>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</si>
  <si>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</si>
  <si>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</si>
  <si>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</si>
  <si>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</si>
  <si>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</si>
  <si>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</si>
  <si>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</si>
  <si>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</si>
  <si>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</si>
  <si>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</si>
  <si>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</si>
  <si>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</si>
  <si>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</si>
  <si>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</si>
  <si>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</si>
  <si>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</si>
  <si>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</si>
  <si>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</si>
  <si>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</si>
  <si>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</si>
  <si>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</si>
  <si>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</si>
  <si>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</si>
  <si>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</si>
  <si>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</si>
  <si>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</si>
  <si>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</si>
  <si>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</si>
  <si>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</si>
  <si>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</si>
  <si>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</si>
  <si>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</si>
  <si>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</si>
  <si>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</si>
  <si>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</si>
  <si>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</si>
  <si>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</si>
  <si>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</si>
  <si>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</si>
  <si>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</si>
  <si>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</si>
  <si>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</si>
  <si>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</si>
  <si>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</si>
  <si>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</si>
  <si>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</si>
  <si>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</si>
  <si>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</si>
  <si>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</si>
  <si>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</si>
  <si>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</si>
  <si>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</si>
  <si>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</si>
  <si>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</si>
  <si>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</si>
  <si>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</si>
  <si>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</si>
  <si>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</si>
  <si>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</si>
  <si>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</si>
  <si>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</si>
  <si>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</si>
  <si>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</si>
  <si>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</si>
  <si>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</si>
  <si>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</si>
  <si>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</si>
  <si>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</si>
  <si>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</si>
  <si>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</si>
  <si>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</si>
  <si>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</si>
  <si>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</si>
  <si>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</si>
  <si>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</si>
  <si>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</si>
  <si>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</si>
  <si>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</si>
  <si>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</si>
  <si>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</si>
  <si>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</si>
  <si>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</si>
  <si>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</si>
  <si>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</si>
  <si>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</si>
  <si>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</si>
  <si>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</si>
  <si>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</si>
  <si>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</si>
  <si>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</si>
  <si>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</si>
  <si>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</si>
  <si>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</si>
  <si>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</si>
  <si>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</si>
  <si>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</si>
  <si>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</si>
  <si>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</si>
  <si>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</si>
  <si>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</si>
  <si>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</si>
  <si>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</si>
  <si>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</si>
  <si>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</si>
  <si>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</si>
  <si>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</si>
  <si>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</si>
  <si>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</si>
  <si>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</si>
  <si>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</si>
  <si>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</si>
  <si>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</si>
  <si>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</si>
  <si>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</si>
  <si>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</si>
  <si>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</si>
  <si>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</si>
  <si>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</si>
  <si>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</si>
  <si>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</si>
  <si>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</si>
  <si>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</si>
  <si>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</si>
  <si>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</si>
  <si>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</si>
  <si>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</si>
  <si>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</si>
  <si>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</si>
  <si>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</si>
  <si>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</si>
  <si>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</si>
  <si>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</si>
  <si>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</si>
  <si>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</si>
  <si>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</si>
  <si>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</si>
  <si>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</si>
  <si>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</si>
  <si>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</si>
  <si>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</si>
  <si>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</si>
  <si>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</si>
  <si>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</si>
  <si>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</si>
  <si>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</si>
  <si>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</si>
  <si>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</si>
  <si>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</si>
  <si>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</si>
  <si>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</si>
  <si>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</si>
  <si>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</si>
  <si>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</si>
  <si>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</si>
  <si>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</si>
  <si>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</si>
  <si>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</si>
  <si>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</si>
  <si>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</si>
  <si>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</si>
  <si>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</si>
  <si>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</si>
  <si>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</si>
  <si>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</si>
  <si>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</si>
  <si>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</si>
  <si>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</si>
  <si>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</si>
  <si>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</si>
  <si>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</si>
  <si>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</si>
  <si>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</si>
  <si>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</si>
  <si>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</si>
  <si>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</si>
  <si>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</si>
  <si>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</si>
  <si>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</si>
  <si>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</si>
  <si>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</si>
  <si>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</si>
  <si>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</si>
  <si>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</si>
  <si>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</si>
  <si>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</si>
  <si>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</si>
  <si>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</si>
  <si>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</si>
  <si>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</si>
  <si>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</si>
  <si>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</si>
  <si>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</si>
  <si>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</si>
  <si>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</si>
  <si>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</si>
  <si>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</si>
  <si>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</si>
  <si>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</si>
  <si>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</si>
  <si>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</si>
  <si>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</si>
  <si>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</si>
  <si>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</si>
  <si>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</si>
  <si>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</si>
  <si>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</si>
  <si>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</si>
  <si>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</si>
  <si>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</si>
  <si>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</si>
  <si>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</si>
  <si>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</si>
  <si>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</si>
  <si>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</si>
  <si>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</si>
  <si>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</si>
  <si>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</si>
  <si>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</si>
  <si>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</si>
  <si>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</si>
  <si>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</si>
  <si>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</si>
  <si>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</si>
  <si>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</si>
  <si>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</si>
  <si>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</si>
  <si>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</si>
  <si>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</si>
  <si>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</si>
  <si>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</si>
  <si>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</si>
  <si>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</si>
  <si>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</si>
  <si>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</si>
  <si>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</si>
  <si>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</si>
  <si>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</si>
  <si>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</si>
  <si>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</si>
  <si>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</si>
  <si>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</si>
  <si>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</si>
  <si>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</si>
  <si>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</si>
  <si>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</si>
  <si>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</si>
  <si>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</si>
  <si>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</si>
  <si>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</si>
  <si>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</si>
  <si>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</si>
  <si>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</si>
  <si>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</si>
  <si>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</si>
  <si>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</si>
  <si>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</si>
  <si>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</si>
  <si>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</si>
  <si>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</si>
  <si>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</si>
  <si>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</si>
  <si>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</si>
  <si>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</si>
  <si>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</si>
  <si>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</si>
  <si>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</si>
  <si>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</si>
  <si>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</si>
  <si>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</si>
  <si>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</si>
  <si>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</si>
  <si>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</si>
  <si>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</si>
  <si>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</si>
  <si>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</si>
  <si>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</si>
  <si>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</si>
  <si>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</si>
  <si>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</si>
  <si>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</si>
  <si>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</si>
  <si>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</si>
  <si>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</si>
  <si>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</si>
  <si>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</si>
  <si>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</si>
  <si>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</si>
  <si>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</si>
  <si>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</si>
  <si>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</si>
  <si>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</si>
  <si>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</si>
  <si>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</si>
  <si>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</si>
  <si>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</si>
  <si>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</si>
  <si>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</si>
  <si>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</si>
  <si>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</si>
  <si>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</si>
  <si>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</si>
  <si>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</si>
  <si>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</si>
  <si>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</si>
  <si>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</si>
  <si>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</si>
  <si>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</si>
  <si>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</si>
  <si>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</si>
  <si>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</si>
  <si>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</si>
  <si>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</si>
  <si>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</si>
  <si>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</si>
  <si>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</si>
  <si>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</si>
  <si>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</si>
  <si>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</si>
  <si>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</si>
  <si>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</si>
  <si>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</si>
  <si>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</si>
  <si>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</si>
  <si>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</si>
  <si>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</si>
  <si>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</si>
  <si>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</si>
  <si>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</si>
  <si>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</si>
  <si>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</si>
  <si>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</si>
  <si>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</si>
  <si>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</si>
  <si>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</si>
  <si>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</si>
  <si>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</si>
  <si>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</si>
  <si>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</si>
  <si>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</si>
  <si>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</si>
  <si>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</si>
  <si>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</si>
  <si>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</si>
  <si>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</si>
  <si>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</si>
  <si>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</si>
  <si>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</si>
  <si>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</si>
  <si>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</si>
  <si>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</si>
  <si>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</si>
  <si>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</si>
  <si>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</si>
  <si>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</si>
  <si>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</si>
  <si>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</si>
  <si>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</si>
  <si>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</si>
  <si>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</si>
  <si>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</si>
  <si>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</si>
  <si>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</si>
  <si>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</si>
  <si>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</si>
  <si>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</si>
  <si>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</si>
  <si>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</si>
  <si>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</si>
  <si>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</si>
  <si>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</si>
  <si>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</si>
  <si>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</si>
  <si>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</si>
  <si>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</si>
  <si>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</si>
  <si>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</si>
  <si>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</si>
  <si>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</si>
  <si>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</si>
  <si>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</si>
  <si>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</si>
  <si>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</si>
  <si>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</si>
  <si>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</si>
  <si>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</si>
  <si>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</si>
  <si>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</si>
  <si>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</si>
  <si>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</si>
  <si>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</si>
  <si>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</si>
  <si>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</si>
  <si>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</si>
  <si>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</si>
  <si>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</si>
  <si>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</si>
  <si>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</si>
  <si>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</si>
  <si>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</si>
  <si>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</si>
  <si>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</si>
  <si>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</si>
  <si>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</si>
  <si>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</si>
  <si>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</si>
  <si>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</si>
  <si>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</si>
  <si>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</si>
  <si>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</si>
  <si>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</si>
  <si>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</si>
  <si>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</si>
  <si>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</si>
  <si>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</si>
  <si>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</si>
  <si>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</si>
  <si>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</si>
  <si>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</si>
  <si>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</si>
  <si>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</si>
  <si>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</si>
  <si>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</si>
  <si>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</si>
  <si>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</si>
  <si>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</si>
  <si>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</si>
  <si>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</si>
  <si>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</si>
  <si>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</si>
  <si>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</si>
  <si>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</si>
  <si>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</si>
  <si>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</si>
  <si>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</si>
  <si>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</si>
  <si>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</si>
  <si>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</si>
  <si>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</si>
  <si>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</si>
  <si>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</si>
  <si>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</si>
  <si>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</si>
  <si>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</si>
  <si>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</si>
  <si>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</si>
  <si>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</si>
  <si>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</si>
  <si>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</si>
  <si>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</si>
  <si>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</si>
  <si>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</si>
  <si>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</si>
  <si>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</si>
  <si>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</si>
  <si>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</si>
  <si>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</si>
  <si>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</si>
  <si>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</si>
  <si>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</si>
  <si>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</si>
  <si>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</si>
  <si>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</si>
  <si>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</si>
  <si>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</si>
  <si>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</si>
  <si>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</si>
  <si>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</si>
  <si>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</si>
  <si>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</si>
  <si>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</si>
  <si>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</si>
  <si>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</si>
  <si>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</si>
  <si>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</si>
  <si>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</si>
  <si>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</si>
  <si>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</si>
  <si>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</si>
  <si>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</si>
  <si>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</si>
  <si>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</si>
  <si>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</si>
  <si>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</si>
  <si>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</si>
  <si>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</si>
  <si>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</si>
  <si>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</si>
  <si>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</si>
  <si>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</si>
  <si>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</si>
  <si>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</si>
  <si>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</si>
  <si>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</si>
  <si>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</si>
  <si>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</si>
  <si>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</si>
  <si>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</si>
  <si>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</si>
  <si>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</si>
  <si>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</si>
  <si>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</si>
  <si>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</si>
  <si>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</si>
  <si>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</si>
  <si>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</si>
  <si>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</si>
  <si>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</si>
  <si>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</si>
  <si>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</si>
  <si>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</si>
  <si>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</si>
  <si>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</si>
  <si>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</si>
  <si>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</si>
  <si>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</si>
  <si>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</si>
  <si>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</si>
  <si>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</si>
  <si>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</si>
  <si>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</si>
  <si>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</si>
  <si>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</si>
  <si>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</si>
  <si>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</si>
  <si>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</si>
  <si>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</si>
  <si>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</si>
  <si>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</si>
  <si>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</si>
  <si>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</si>
  <si>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</si>
  <si>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</si>
  <si>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</si>
  <si>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</si>
  <si>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</si>
  <si>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</si>
  <si>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</si>
  <si>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</si>
  <si>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</si>
  <si>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</si>
  <si>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</si>
  <si>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</si>
  <si>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</si>
  <si>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</si>
  <si>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</si>
  <si>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</si>
  <si>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</si>
  <si>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</si>
  <si>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</si>
  <si>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</si>
  <si>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</si>
  <si>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</si>
  <si>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</si>
  <si>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</si>
  <si>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</si>
  <si>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</si>
  <si>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</si>
  <si>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</si>
  <si>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</si>
  <si>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</si>
  <si>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</si>
  <si>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</si>
  <si>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</si>
  <si>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</si>
  <si>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</si>
  <si>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</si>
  <si>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</si>
  <si>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</si>
  <si>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</si>
  <si>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</si>
  <si>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</si>
  <si>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</si>
  <si>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</si>
  <si>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</si>
  <si>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</si>
  <si>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</si>
  <si>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</si>
  <si>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</si>
  <si>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</si>
  <si>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</si>
  <si>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</si>
  <si>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</si>
  <si>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</si>
  <si>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</si>
  <si>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</si>
  <si>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</si>
  <si>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</si>
  <si>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</si>
  <si>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</si>
  <si>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</si>
  <si>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</si>
  <si>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</si>
  <si>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</si>
  <si>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</si>
  <si>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</si>
  <si>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</si>
  <si>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</si>
  <si>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</si>
  <si>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</si>
  <si>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</si>
  <si>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</si>
  <si>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</si>
  <si>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</si>
  <si>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</si>
  <si>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</si>
  <si>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</si>
  <si>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</si>
  <si>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</si>
  <si>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</si>
  <si>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</si>
  <si>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</si>
  <si>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</si>
  <si>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</si>
  <si>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</si>
  <si>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</si>
  <si>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</si>
  <si>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</si>
  <si>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</si>
  <si>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</si>
  <si>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</si>
  <si>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</si>
  <si>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</si>
  <si>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</si>
  <si>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</si>
  <si>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</si>
  <si>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</si>
  <si>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</si>
  <si>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</si>
  <si>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</si>
  <si>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</si>
  <si>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</si>
  <si>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</si>
  <si>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</si>
  <si>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</si>
  <si>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</si>
  <si>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</si>
  <si>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</si>
  <si>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</si>
  <si>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</si>
  <si>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</si>
  <si>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</si>
  <si>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</si>
  <si>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</si>
  <si>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</si>
  <si>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</si>
  <si>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</si>
  <si>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</si>
  <si>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</si>
  <si>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</si>
  <si>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</si>
  <si>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</si>
  <si>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</si>
  <si>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</si>
  <si>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</si>
  <si>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</si>
  <si>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</si>
  <si>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</si>
  <si>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</si>
  <si>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</si>
  <si>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</si>
  <si>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</si>
  <si>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</si>
  <si>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</si>
  <si>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</si>
  <si>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</si>
  <si>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</si>
  <si>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</si>
  <si>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</si>
  <si>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</si>
  <si>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</si>
  <si>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</si>
  <si>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</si>
  <si>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</si>
  <si>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</si>
  <si>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</si>
  <si>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</si>
  <si>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</si>
  <si>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</si>
  <si>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</si>
  <si>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</si>
  <si>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</si>
  <si>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</si>
  <si>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</si>
  <si>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</si>
  <si>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</si>
  <si>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</si>
  <si>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</si>
  <si>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</si>
  <si>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</si>
  <si>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</si>
  <si>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</si>
  <si>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</si>
  <si>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</si>
  <si>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</si>
  <si>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</si>
  <si>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</si>
  <si>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</si>
  <si>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</si>
  <si>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</si>
  <si>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</si>
  <si>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</si>
  <si>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</si>
  <si>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</si>
  <si>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</si>
  <si>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</si>
  <si>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</si>
  <si>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</si>
  <si>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</si>
  <si>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</si>
  <si>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</si>
  <si>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</si>
  <si>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</si>
  <si>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</si>
  <si>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</si>
  <si>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</si>
  <si>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</si>
  <si>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</si>
  <si>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</si>
  <si>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</si>
  <si>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</si>
  <si>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</si>
  <si>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</si>
  <si>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</si>
  <si>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</si>
  <si>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</si>
  <si>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</si>
  <si>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</si>
  <si>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</si>
  <si>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</si>
  <si>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</si>
  <si>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</si>
  <si>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</si>
  <si>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</si>
  <si>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</si>
  <si>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</si>
  <si>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</si>
  <si>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</si>
  <si>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</si>
  <si>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</si>
  <si>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</si>
  <si>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</si>
  <si>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</si>
  <si>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</si>
  <si>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</si>
  <si>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</si>
  <si>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</si>
  <si>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</si>
  <si>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</si>
  <si>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</si>
  <si>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</si>
  <si>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</si>
  <si>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</si>
  <si>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</si>
  <si>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</si>
  <si>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</si>
  <si>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</si>
  <si>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</si>
  <si>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</si>
  <si>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</si>
  <si>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</si>
  <si>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</si>
  <si>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</si>
  <si>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</si>
  <si>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</si>
  <si>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</si>
  <si>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</si>
  <si>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</si>
  <si>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</si>
  <si>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</si>
  <si>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</si>
  <si>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</si>
  <si>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</si>
  <si>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</si>
  <si>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</si>
  <si>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</si>
  <si>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</si>
  <si>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</si>
  <si>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</si>
  <si>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</si>
  <si>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</si>
  <si>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</si>
  <si>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</si>
  <si>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</si>
  <si>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</si>
  <si>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</si>
  <si>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</si>
  <si>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</si>
  <si>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</si>
  <si>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</si>
  <si>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</si>
  <si>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</si>
  <si>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</si>
  <si>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</si>
  <si>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</si>
  <si>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</si>
  <si>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</si>
  <si>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</si>
  <si>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</si>
  <si>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</si>
  <si>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</si>
  <si>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</si>
  <si>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</si>
  <si>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</si>
  <si>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</si>
  <si>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</si>
  <si>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</si>
  <si>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</si>
  <si>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</si>
  <si>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</si>
  <si>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</si>
  <si>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</si>
  <si>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</si>
  <si>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</si>
  <si>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</si>
  <si>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</si>
  <si>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</si>
  <si>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</si>
  <si>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</si>
  <si>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</si>
  <si>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</si>
  <si>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</si>
  <si>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</si>
  <si>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</si>
  <si>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</si>
  <si>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</si>
  <si>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</si>
  <si>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</si>
  <si>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</si>
  <si>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</si>
  <si>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</si>
  <si>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</si>
  <si>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</si>
  <si>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</si>
  <si>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</si>
  <si>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</si>
  <si>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</si>
  <si>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</si>
  <si>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</si>
  <si>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</si>
  <si>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</si>
  <si>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</si>
  <si>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</si>
  <si>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</si>
  <si>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</si>
  <si>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</si>
  <si>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</si>
  <si>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</si>
  <si>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</si>
  <si>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</si>
  <si>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</si>
  <si>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</si>
  <si>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</si>
  <si>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</si>
  <si>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</si>
  <si>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</si>
  <si>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</si>
  <si>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</si>
  <si>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</si>
  <si>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</si>
  <si>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</si>
  <si>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</si>
  <si>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</si>
  <si>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</si>
  <si>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</si>
  <si>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</si>
  <si>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</si>
  <si>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</si>
  <si>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</si>
  <si>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</si>
  <si>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</si>
  <si>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</si>
  <si>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</si>
  <si>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</si>
  <si>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</si>
  <si>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</si>
  <si>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</si>
  <si>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</si>
  <si>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</si>
  <si>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</si>
  <si>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</si>
  <si>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</si>
  <si>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</si>
  <si>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</si>
  <si>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</si>
  <si>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</si>
  <si>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</si>
  <si>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</si>
  <si>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</si>
  <si>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</si>
  <si>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</si>
  <si>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</si>
  <si>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</si>
  <si>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</si>
  <si>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</si>
  <si>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</si>
  <si>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</si>
  <si>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</si>
  <si>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</si>
  <si>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</si>
  <si>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</si>
  <si>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</si>
  <si>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</si>
  <si>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</si>
  <si>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</si>
  <si>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</si>
  <si>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</si>
  <si>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</si>
  <si>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</si>
  <si>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</si>
  <si>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</si>
  <si>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</si>
  <si>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</si>
  <si>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</si>
  <si>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</si>
  <si>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</si>
  <si>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</si>
  <si>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</si>
  <si>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</si>
  <si>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</si>
  <si>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</si>
  <si>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</si>
  <si>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</si>
  <si>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</si>
  <si>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</si>
  <si>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</si>
  <si>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</si>
  <si>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</si>
  <si>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</si>
  <si>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</si>
  <si>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</si>
  <si>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</si>
  <si>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</si>
  <si>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</si>
  <si>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</si>
  <si>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</si>
  <si>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</si>
  <si>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</si>
  <si>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</si>
  <si>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</si>
  <si>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</si>
  <si>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</si>
  <si>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</si>
  <si>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</si>
  <si>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</si>
  <si>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</si>
  <si>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</si>
  <si>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</si>
  <si>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</si>
  <si>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</si>
  <si>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</si>
  <si>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</si>
  <si>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</si>
  <si>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</si>
  <si>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</si>
  <si>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</si>
  <si>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</si>
  <si>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</si>
  <si>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</si>
  <si>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</si>
  <si>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</si>
  <si>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</si>
  <si>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</si>
  <si>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</si>
  <si>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</si>
  <si>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</si>
  <si>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</si>
  <si>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</si>
  <si>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</si>
  <si>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</si>
  <si>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</si>
  <si>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</si>
  <si>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</si>
  <si>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</si>
  <si>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</si>
  <si>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</si>
  <si>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</si>
  <si>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</si>
  <si>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</si>
  <si>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</si>
  <si>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</si>
  <si>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</si>
  <si>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</si>
  <si>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</si>
  <si>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</si>
  <si>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</si>
  <si>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</si>
  <si>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</si>
  <si>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</si>
  <si>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</si>
  <si>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</si>
  <si>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</si>
  <si>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</si>
  <si>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</si>
  <si>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</si>
  <si>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</si>
  <si>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</si>
  <si>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</si>
  <si>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</si>
  <si>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</si>
  <si>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</si>
  <si>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</si>
  <si>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</si>
  <si>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</si>
  <si>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</si>
  <si>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</si>
  <si>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</si>
  <si>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</si>
  <si>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</si>
  <si>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</si>
  <si>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</si>
  <si>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</si>
  <si>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</si>
  <si>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</si>
  <si>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</si>
  <si>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</si>
  <si>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</si>
  <si>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</si>
  <si>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</si>
  <si>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</si>
  <si>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</si>
  <si>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</si>
  <si>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</si>
  <si>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</si>
  <si>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</si>
  <si>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</si>
  <si>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</si>
  <si>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</si>
  <si>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</si>
  <si>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</si>
  <si>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</si>
  <si>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</si>
  <si>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</si>
  <si>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</si>
  <si>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</si>
  <si>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</si>
  <si>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</si>
  <si>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</si>
  <si>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</si>
  <si>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</si>
  <si>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</si>
  <si>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</si>
  <si>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</si>
  <si>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</si>
  <si>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</si>
  <si>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</si>
  <si>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</si>
  <si>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</si>
  <si>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</si>
  <si>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</si>
  <si>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</si>
  <si>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</si>
  <si>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</si>
  <si>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</si>
  <si>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</si>
  <si>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</si>
  <si>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</si>
  <si>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</si>
  <si>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</si>
  <si>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</si>
  <si>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</si>
  <si>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</si>
  <si>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</si>
  <si>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</si>
  <si>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</si>
  <si>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</si>
  <si>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</si>
  <si>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</si>
  <si>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</si>
  <si>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</si>
  <si>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</si>
  <si>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</si>
  <si>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</si>
  <si>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</si>
  <si>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</si>
  <si>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</si>
  <si>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</si>
  <si>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</si>
  <si>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</si>
  <si>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</si>
  <si>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</si>
  <si>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</si>
  <si>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</si>
  <si>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</si>
  <si>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</si>
  <si>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</si>
  <si>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</si>
  <si>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</si>
  <si>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</si>
  <si>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</si>
  <si>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</si>
  <si>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</si>
  <si>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</si>
  <si>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</si>
  <si>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</si>
  <si>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</si>
  <si>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</si>
  <si>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</si>
  <si>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</si>
  <si>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</si>
  <si>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</si>
  <si>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</si>
  <si>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</si>
  <si>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</si>
  <si>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</si>
  <si>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</si>
  <si>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</si>
  <si>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</si>
  <si>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</si>
  <si>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</si>
  <si>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</si>
  <si>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</si>
  <si>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</si>
  <si>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</si>
  <si>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</si>
  <si>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</si>
  <si>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</si>
  <si>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</si>
  <si>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</si>
  <si>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</si>
  <si>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</si>
  <si>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</si>
  <si>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</si>
  <si>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</si>
  <si>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</si>
  <si>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</si>
  <si>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</si>
  <si>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</si>
  <si>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</si>
  <si>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</si>
  <si>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</si>
  <si>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</si>
  <si>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</si>
  <si>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</si>
  <si>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</si>
  <si>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</si>
  <si>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</si>
  <si>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</si>
  <si>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</si>
  <si>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</si>
  <si>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</si>
  <si>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</si>
  <si>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</si>
  <si>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</si>
  <si>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</si>
  <si>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</si>
  <si>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</si>
  <si>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</si>
  <si>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</si>
  <si>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</si>
  <si>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</si>
  <si>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</si>
  <si>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</si>
  <si>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</si>
  <si>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</si>
  <si>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</si>
  <si>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</si>
  <si>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</si>
  <si>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</si>
  <si>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</si>
  <si>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</si>
  <si>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</si>
  <si>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</si>
  <si>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</si>
  <si>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</si>
  <si>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</si>
  <si>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</si>
  <si>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</si>
  <si>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</si>
  <si>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</si>
  <si>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</si>
  <si>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</si>
  <si>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</si>
  <si>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</si>
  <si>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</si>
  <si>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</si>
  <si>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</si>
  <si>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</si>
  <si>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</si>
  <si>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</si>
  <si>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</si>
  <si>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</si>
  <si>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</si>
  <si>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</si>
  <si>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</si>
  <si>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</si>
  <si>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</si>
  <si>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</si>
  <si>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</si>
  <si>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</si>
  <si>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</si>
  <si>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</si>
  <si>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</si>
  <si>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</si>
  <si>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</si>
  <si>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</si>
  <si>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</si>
  <si>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</si>
  <si>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</si>
  <si>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</si>
  <si>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</si>
  <si>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</si>
  <si>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</si>
  <si>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</si>
  <si>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</si>
  <si>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</si>
  <si>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</si>
  <si>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</si>
  <si>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</si>
  <si>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</si>
  <si>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</si>
  <si>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</si>
  <si>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</si>
  <si>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</si>
  <si>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</si>
  <si>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</si>
  <si>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</si>
  <si>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</si>
  <si>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</si>
  <si>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</si>
  <si>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</si>
  <si>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</si>
  <si>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</si>
  <si>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</si>
  <si>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</si>
  <si>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</si>
  <si>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</si>
  <si>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</si>
  <si>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</si>
  <si>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</si>
  <si>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</si>
  <si>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</si>
  <si>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</si>
  <si>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</si>
  <si>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</si>
  <si>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</si>
  <si>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</si>
  <si>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</si>
  <si>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</si>
  <si>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</si>
  <si>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</si>
  <si>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</si>
  <si>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</si>
  <si>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</si>
  <si>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</si>
  <si>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</si>
  <si>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</si>
  <si>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</si>
  <si>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</si>
  <si>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</si>
  <si>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</si>
  <si>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</si>
  <si>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</si>
  <si>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</si>
  <si>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</si>
  <si>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</si>
  <si>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</si>
  <si>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</si>
  <si>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</si>
  <si>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</si>
  <si>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</si>
  <si>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</si>
  <si>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</si>
  <si>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</si>
  <si>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</si>
  <si>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</si>
  <si>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</si>
  <si>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</si>
  <si>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</si>
  <si>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</si>
  <si>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</si>
  <si>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</si>
  <si>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</si>
  <si>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</si>
  <si>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</si>
  <si>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</si>
  <si>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</si>
  <si>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</si>
  <si>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</si>
  <si>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</si>
  <si>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</si>
  <si>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</si>
  <si>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</si>
  <si>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</si>
  <si>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</si>
  <si>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</si>
  <si>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</si>
  <si>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</si>
  <si>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</si>
  <si>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</si>
  <si>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</si>
  <si>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</si>
  <si>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</si>
  <si>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</si>
  <si>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</si>
  <si>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</si>
  <si>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</si>
  <si>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</si>
  <si>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</si>
  <si>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</si>
  <si>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</si>
  <si>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</si>
  <si>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</si>
  <si>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</si>
  <si>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</si>
  <si>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</si>
  <si>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</si>
  <si>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</si>
  <si>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</si>
  <si>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</si>
  <si>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</si>
  <si>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</si>
  <si>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</si>
  <si>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</si>
  <si>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</si>
  <si>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</si>
  <si>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</si>
  <si>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</si>
  <si>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</si>
  <si>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</si>
  <si>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</si>
  <si>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</si>
  <si>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</si>
  <si>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</si>
  <si>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</si>
  <si>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</si>
  <si>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</si>
  <si>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</si>
  <si>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</si>
  <si>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</si>
  <si>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</si>
  <si>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</si>
  <si>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</si>
  <si>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</si>
  <si>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</si>
  <si>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</si>
  <si>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</si>
  <si>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</si>
  <si>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</si>
  <si>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</si>
  <si>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</si>
  <si>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</si>
  <si>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</si>
  <si>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</si>
  <si>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</si>
  <si>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</si>
  <si>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</si>
  <si>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</si>
  <si>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</si>
  <si>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</si>
  <si>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</si>
  <si>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</si>
  <si>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</si>
  <si>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</si>
  <si>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</si>
  <si>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</si>
  <si>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</si>
  <si>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</si>
  <si>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</si>
  <si>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</si>
  <si>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</si>
  <si>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</si>
  <si>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</si>
  <si>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</si>
  <si>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</si>
  <si>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</si>
  <si>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</si>
  <si>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</si>
  <si>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</si>
  <si>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</si>
  <si>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</si>
  <si>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</si>
  <si>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</si>
  <si>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</si>
  <si>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</si>
  <si>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</si>
  <si>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</si>
  <si>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</si>
  <si>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</si>
  <si>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</si>
  <si>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</si>
  <si>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</si>
  <si>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</si>
  <si>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</si>
  <si>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</si>
  <si>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</si>
  <si>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</si>
  <si>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</si>
  <si>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</si>
  <si>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</si>
  <si>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</si>
  <si>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</si>
  <si>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</si>
  <si>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</si>
  <si>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</si>
  <si>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</si>
  <si>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</si>
  <si>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</si>
  <si>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</si>
  <si>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</si>
  <si>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</si>
  <si>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</si>
  <si>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</si>
  <si>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</si>
  <si>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</si>
  <si>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</si>
  <si>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</si>
  <si>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</si>
  <si>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</si>
  <si>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</si>
  <si>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</si>
  <si>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</si>
  <si>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</si>
  <si>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</si>
  <si>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</si>
  <si>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</si>
  <si>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</si>
  <si>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</si>
  <si>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</si>
  <si>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</si>
  <si>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</si>
  <si>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</si>
  <si>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</si>
  <si>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</si>
  <si>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</si>
  <si>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</si>
  <si>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</si>
  <si>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</si>
  <si>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</si>
  <si>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</si>
  <si>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</si>
  <si>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</si>
  <si>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</si>
  <si>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</si>
  <si>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</si>
  <si>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</si>
  <si>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</si>
  <si>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</si>
  <si>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</si>
  <si>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</si>
  <si>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</si>
  <si>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</si>
  <si>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</si>
  <si>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</si>
  <si>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</si>
  <si>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</si>
  <si>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</si>
  <si>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</si>
  <si>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</si>
  <si>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</si>
  <si>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</si>
  <si>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</si>
  <si>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</si>
  <si>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</si>
  <si>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</si>
  <si>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</si>
  <si>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</si>
  <si>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</si>
  <si>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</si>
  <si>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</si>
  <si>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</si>
  <si>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</si>
  <si>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</si>
  <si>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</si>
  <si>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</si>
  <si>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</si>
  <si>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</si>
  <si>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</si>
  <si>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</si>
  <si>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</si>
  <si>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</si>
  <si>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</si>
  <si>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</si>
  <si>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</si>
  <si>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</si>
  <si>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</si>
  <si>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</si>
  <si>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</si>
  <si>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</si>
  <si>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</si>
  <si>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</si>
  <si>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</si>
  <si>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</si>
  <si>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</si>
  <si>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</si>
  <si>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</si>
  <si>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</si>
  <si>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</si>
  <si>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</si>
  <si>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</si>
  <si>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</si>
  <si>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</si>
  <si>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</si>
  <si>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</si>
  <si>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</si>
  <si>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</si>
  <si>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</si>
  <si>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</si>
  <si>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</si>
  <si>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</si>
  <si>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</si>
  <si>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</si>
  <si>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</si>
  <si>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</si>
  <si>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</si>
  <si>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</si>
  <si>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</si>
  <si>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</si>
  <si>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</si>
  <si>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</si>
  <si>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</si>
  <si>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</si>
  <si>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</si>
  <si>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</si>
  <si>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</si>
  <si>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</si>
  <si>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</si>
  <si>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</si>
  <si>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</si>
  <si>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</si>
  <si>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</si>
  <si>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</si>
  <si>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</si>
  <si>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</si>
  <si>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</si>
  <si>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</si>
  <si>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</si>
  <si>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</si>
  <si>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</si>
  <si>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</si>
  <si>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</si>
  <si>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</si>
  <si>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</si>
  <si>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</si>
  <si>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</si>
  <si>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</si>
  <si>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</si>
  <si>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</si>
  <si>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</si>
  <si>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</si>
  <si>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</si>
  <si>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</si>
  <si>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</si>
  <si>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</si>
  <si>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</si>
  <si>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</si>
  <si>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</si>
  <si>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</si>
  <si>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</si>
  <si>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</si>
  <si>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</si>
  <si>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</si>
  <si>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</si>
  <si>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</si>
  <si>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</si>
  <si>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</si>
  <si>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</si>
  <si>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</si>
  <si>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</si>
  <si>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</si>
  <si>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</si>
  <si>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</si>
  <si>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</si>
  <si>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</si>
  <si>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</si>
  <si>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</si>
  <si>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</si>
  <si>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</si>
  <si>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</si>
  <si>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</si>
  <si>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</si>
  <si>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</si>
  <si>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</si>
  <si>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</si>
  <si>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</si>
  <si>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</si>
  <si>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</si>
  <si>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</si>
  <si>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</si>
  <si>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</si>
  <si>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</si>
  <si>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</si>
  <si>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</si>
  <si>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</si>
  <si>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</si>
  <si>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</si>
  <si>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</si>
  <si>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</si>
  <si>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</si>
  <si>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</si>
  <si>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</si>
  <si>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</si>
  <si>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</si>
  <si>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</si>
  <si>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</si>
  <si>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</si>
  <si>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</si>
  <si>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</si>
  <si>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</si>
  <si>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</si>
  <si>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</si>
  <si>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</si>
  <si>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</si>
  <si>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</si>
  <si>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</si>
  <si>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</si>
  <si>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</si>
  <si>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</si>
  <si>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</si>
  <si>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</si>
  <si>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</si>
  <si>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</si>
  <si>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</si>
  <si>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</si>
  <si>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</si>
  <si>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</si>
  <si>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</si>
  <si>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</si>
  <si>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</si>
  <si>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</si>
  <si>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</si>
  <si>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</si>
  <si>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</si>
  <si>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</si>
  <si>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</si>
  <si>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</si>
  <si>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</si>
  <si>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</si>
  <si>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</si>
  <si>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</si>
  <si>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</si>
  <si>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</si>
  <si>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</si>
  <si>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</si>
  <si>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</si>
  <si>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</si>
  <si>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</si>
  <si>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</si>
  <si>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</si>
  <si>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</si>
  <si>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</si>
  <si>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</si>
  <si>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</si>
  <si>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</si>
  <si>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</si>
  <si>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</si>
  <si>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</si>
  <si>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</si>
  <si>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</si>
  <si>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</si>
  <si>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</si>
  <si>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</si>
  <si>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</si>
  <si>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</si>
  <si>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</si>
  <si>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</si>
  <si>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</si>
  <si>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</si>
  <si>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</si>
  <si>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</si>
  <si>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</si>
  <si>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</si>
  <si>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</si>
  <si>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</si>
  <si>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</si>
  <si>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</si>
  <si>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</si>
  <si>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</si>
  <si>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</si>
  <si>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</si>
  <si>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</si>
  <si>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</si>
  <si>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</si>
  <si>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</si>
  <si>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</si>
  <si>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</si>
  <si>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</si>
  <si>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</si>
  <si>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</si>
  <si>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</si>
  <si>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</si>
  <si>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</si>
  <si>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</si>
  <si>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</si>
  <si>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</si>
  <si>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</si>
  <si>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</si>
  <si>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</si>
  <si>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</si>
  <si>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</si>
  <si>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</si>
  <si>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</si>
  <si>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</si>
  <si>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</si>
  <si>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</si>
  <si>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</si>
  <si>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</si>
  <si>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</si>
  <si>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</si>
  <si>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</si>
  <si>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</si>
  <si>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</si>
  <si>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</si>
  <si>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</si>
  <si>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</si>
  <si>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</si>
  <si>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</si>
  <si>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</si>
  <si>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</si>
  <si>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</si>
  <si>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</si>
  <si>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</si>
  <si>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</si>
  <si>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</si>
  <si>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</si>
  <si>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</si>
  <si>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</si>
  <si>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</si>
  <si>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</si>
  <si>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</si>
  <si>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</si>
  <si>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</si>
  <si>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</si>
  <si>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</si>
  <si>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</si>
  <si>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</si>
  <si>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</si>
  <si>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</si>
  <si>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</si>
  <si>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</si>
  <si>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</si>
  <si>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</si>
  <si>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</si>
  <si>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</si>
  <si>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</si>
  <si>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</si>
  <si>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</si>
  <si>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</si>
  <si>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</si>
  <si>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</si>
  <si>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</si>
  <si>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</si>
  <si>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</si>
  <si>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</si>
  <si>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</si>
  <si>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</si>
  <si>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</si>
  <si>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</si>
  <si>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</si>
  <si>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</si>
  <si>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</si>
  <si>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</si>
  <si>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</si>
  <si>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</si>
  <si>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</si>
  <si>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</si>
  <si>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</si>
  <si>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</si>
  <si>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</si>
  <si>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</si>
  <si>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</si>
  <si>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</si>
  <si>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</si>
  <si>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</si>
  <si>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</si>
  <si>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</si>
  <si>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</si>
  <si>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</si>
  <si>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</si>
  <si>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</si>
  <si>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</si>
  <si>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</si>
  <si>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</si>
  <si>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</si>
  <si>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</si>
  <si>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</si>
  <si>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</si>
  <si>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</si>
  <si>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</si>
  <si>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</si>
  <si>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</si>
  <si>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</si>
  <si>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</si>
  <si>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</si>
  <si>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</si>
  <si>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</si>
  <si>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</si>
  <si>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</si>
  <si>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</si>
  <si>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</si>
  <si>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</si>
  <si>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</si>
  <si>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</si>
  <si>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</si>
  <si>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</si>
  <si>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</si>
  <si>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</si>
  <si>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</si>
  <si>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</si>
  <si>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</si>
  <si>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</si>
  <si>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</si>
  <si>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</si>
  <si>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</si>
  <si>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</si>
  <si>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</si>
  <si>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</si>
  <si>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</si>
  <si>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</si>
  <si>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</si>
  <si>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</si>
  <si>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</si>
  <si>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</si>
  <si>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</si>
  <si>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</si>
  <si>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</si>
  <si>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</si>
  <si>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</si>
  <si>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</si>
  <si>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</si>
  <si>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</si>
  <si>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</si>
  <si>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</si>
  <si>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</si>
  <si>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</si>
  <si>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</si>
  <si>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</si>
  <si>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</si>
  <si>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</si>
  <si>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</si>
  <si>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</si>
  <si>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</si>
  <si>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</si>
  <si>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</si>
  <si>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</si>
  <si>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</si>
  <si>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</si>
  <si>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</si>
  <si>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</si>
  <si>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</si>
  <si>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</si>
  <si>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</si>
  <si>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</si>
  <si>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</si>
  <si>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</si>
  <si>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</si>
  <si>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</si>
  <si>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</si>
  <si>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</si>
  <si>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</si>
  <si>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</si>
  <si>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</si>
  <si>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</si>
  <si>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</si>
  <si>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</si>
  <si>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</si>
  <si>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</si>
  <si>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</si>
  <si>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</si>
  <si>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</si>
  <si>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</si>
  <si>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</si>
  <si>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</si>
  <si>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</si>
  <si>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</si>
  <si>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</si>
  <si>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</si>
  <si>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</si>
  <si>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</si>
  <si>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</si>
  <si>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</si>
  <si>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</si>
  <si>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</si>
  <si>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</si>
  <si>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</si>
  <si>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</si>
  <si>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</si>
  <si>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</si>
  <si>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</si>
  <si>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</si>
  <si>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</si>
  <si>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</si>
  <si>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</si>
  <si>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</si>
  <si>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</si>
  <si>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</si>
  <si>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</si>
  <si>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</si>
  <si>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</si>
  <si>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</si>
  <si>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</si>
  <si>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</si>
  <si>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</si>
  <si>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</si>
  <si>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</si>
  <si>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</si>
  <si>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</si>
  <si>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</si>
  <si>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</si>
  <si>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</si>
  <si>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</si>
  <si>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</si>
  <si>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</si>
  <si>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</si>
  <si>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</si>
  <si>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</si>
  <si>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</si>
  <si>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</si>
  <si>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</si>
  <si>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</si>
  <si>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</si>
  <si>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</si>
  <si>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</si>
  <si>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</si>
  <si>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</si>
  <si>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</si>
  <si>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</si>
  <si>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</si>
  <si>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</si>
  <si>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</si>
  <si>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</si>
  <si>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</si>
  <si>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</si>
  <si>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</si>
  <si>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</si>
  <si>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</si>
  <si>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</si>
  <si>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</si>
  <si>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</si>
  <si>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</si>
  <si>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</si>
  <si>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</si>
  <si>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</si>
  <si>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</si>
  <si>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</si>
  <si>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</si>
  <si>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</si>
  <si>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</si>
  <si>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</si>
  <si>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</si>
  <si>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</si>
  <si>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</si>
  <si>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</si>
  <si>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</si>
  <si>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</si>
  <si>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</si>
  <si>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</si>
  <si>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</si>
  <si>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</si>
  <si>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</si>
  <si>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</si>
  <si>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</si>
  <si>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</si>
  <si>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</si>
  <si>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</si>
  <si>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</si>
  <si>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</si>
  <si>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</si>
  <si>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</si>
  <si>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</si>
  <si>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</si>
  <si>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</si>
  <si>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</si>
  <si>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</si>
  <si>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</si>
  <si>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</si>
  <si>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</si>
  <si>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</si>
  <si>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</si>
  <si>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</si>
  <si>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</si>
  <si>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</si>
  <si>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</si>
  <si>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</si>
  <si>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</si>
  <si>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</si>
  <si>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</si>
  <si>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</si>
  <si>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</si>
  <si>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</si>
  <si>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</si>
  <si>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</si>
  <si>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</si>
  <si>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</si>
  <si>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</si>
  <si>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</si>
  <si>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</si>
  <si>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</si>
  <si>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</si>
  <si>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</si>
  <si>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</si>
  <si>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</si>
  <si>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</si>
  <si>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</si>
  <si>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</si>
  <si>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</si>
  <si>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</si>
  <si>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</si>
  <si>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</si>
  <si>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</si>
  <si>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</si>
  <si>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</si>
  <si>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</si>
  <si>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</si>
  <si>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</si>
  <si>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</si>
  <si>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</si>
  <si>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</si>
  <si>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</si>
  <si>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</si>
  <si>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</si>
  <si>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</si>
  <si>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</si>
  <si>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</si>
  <si>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</si>
  <si>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</si>
  <si>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</si>
  <si>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</si>
  <si>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</si>
  <si>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</si>
  <si>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</si>
  <si>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</si>
  <si>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</si>
  <si>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</si>
  <si>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</si>
  <si>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</si>
  <si>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</si>
  <si>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</si>
  <si>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</si>
  <si>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</si>
  <si>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</si>
  <si>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</si>
  <si>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</si>
  <si>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</si>
  <si>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</si>
  <si>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</si>
  <si>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</si>
  <si>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</si>
  <si>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</si>
  <si>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</si>
  <si>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</si>
  <si>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</si>
  <si>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</si>
  <si>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</si>
  <si>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</si>
  <si>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</si>
  <si>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</si>
  <si>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</si>
  <si>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</si>
  <si>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</si>
  <si>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</si>
  <si>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</si>
  <si>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</si>
  <si>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</si>
  <si>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</si>
  <si>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</si>
  <si>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</si>
  <si>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</si>
  <si>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</si>
  <si>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</si>
  <si>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</si>
  <si>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</si>
  <si>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</si>
  <si>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</si>
  <si>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</si>
  <si>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</si>
  <si>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</si>
  <si>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</si>
  <si>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</si>
  <si>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</si>
  <si>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</si>
  <si>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</si>
  <si>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</si>
  <si>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</si>
  <si>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</si>
  <si>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</si>
  <si>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</si>
  <si>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</si>
  <si>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</si>
  <si>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</si>
  <si>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</si>
  <si>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</si>
  <si>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</si>
  <si>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</si>
  <si>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</si>
  <si>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</si>
  <si>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</si>
  <si>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</si>
  <si>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</si>
  <si>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</si>
  <si>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</si>
  <si>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</si>
  <si>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</si>
  <si>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</si>
  <si>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</si>
  <si>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</si>
  <si>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</si>
  <si>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</si>
  <si>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</si>
  <si>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</si>
  <si>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</si>
  <si>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</si>
  <si>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</si>
  <si>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</si>
  <si>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</si>
  <si>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</si>
  <si>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</si>
  <si>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</si>
  <si>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</si>
  <si>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</si>
  <si>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</si>
  <si>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</si>
  <si>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</si>
  <si>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</si>
  <si>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</si>
  <si>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</si>
  <si>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</si>
  <si>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</si>
  <si>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</si>
  <si>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</si>
  <si>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</si>
  <si>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</si>
  <si>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</si>
  <si>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</si>
  <si>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</si>
  <si>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</si>
  <si>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</si>
  <si>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</si>
  <si>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</si>
  <si>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</si>
  <si>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</si>
  <si>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</si>
  <si>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</si>
  <si>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</si>
  <si>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</si>
  <si>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</si>
  <si>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</si>
  <si>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</si>
  <si>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</si>
  <si>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</si>
  <si>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</si>
  <si>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</si>
  <si>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</si>
  <si>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</si>
  <si>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</si>
  <si>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</si>
  <si>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</si>
  <si>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</si>
  <si>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</si>
  <si>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</si>
  <si>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</si>
  <si>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</si>
  <si>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</si>
  <si>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</si>
  <si>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</si>
  <si>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</si>
  <si>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</si>
  <si>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</si>
  <si>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</si>
  <si>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</si>
  <si>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</si>
  <si>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</si>
  <si>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</si>
  <si>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</si>
  <si>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</si>
  <si>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</si>
  <si>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</si>
  <si>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</si>
  <si>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</si>
  <si>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</si>
  <si>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</si>
  <si>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</si>
  <si>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</si>
  <si>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</si>
  <si>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</si>
  <si>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</si>
  <si>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</si>
  <si>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</si>
  <si>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</si>
  <si>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</si>
  <si>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</si>
  <si>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</si>
  <si>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</si>
  <si>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</si>
  <si>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</si>
  <si>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</si>
  <si>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</si>
  <si>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</si>
  <si>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</si>
  <si>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</si>
  <si>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</si>
  <si>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</si>
  <si>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</si>
  <si>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</si>
  <si>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</si>
  <si>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</si>
  <si>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</si>
  <si>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</si>
  <si>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</si>
  <si>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</si>
  <si>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</si>
  <si>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</si>
  <si>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</si>
  <si>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</si>
  <si>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</si>
  <si>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</si>
  <si>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</si>
  <si>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</si>
  <si>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</si>
  <si>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</si>
  <si>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</si>
  <si>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</si>
  <si>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</si>
  <si>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</si>
  <si>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</si>
  <si>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</si>
  <si>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</si>
  <si>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</si>
  <si>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</si>
  <si>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</si>
  <si>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</si>
  <si>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</si>
  <si>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</si>
  <si>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</si>
  <si>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</si>
  <si>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</si>
  <si>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</si>
  <si>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</si>
  <si>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</si>
  <si>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</si>
  <si>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</si>
  <si>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</si>
  <si>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</si>
  <si>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</si>
  <si>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</si>
  <si>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</si>
  <si>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</si>
  <si>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</si>
  <si>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</si>
  <si>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</si>
  <si>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</si>
  <si>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</si>
  <si>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</si>
  <si>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</si>
  <si>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</si>
  <si>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</si>
  <si>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</si>
  <si>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</si>
  <si>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</si>
  <si>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</si>
  <si>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</si>
  <si>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</si>
  <si>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</si>
  <si>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</si>
  <si>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</si>
  <si>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</si>
  <si>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</si>
  <si>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</si>
  <si>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</si>
  <si>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</si>
  <si>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</si>
  <si>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</si>
  <si>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</si>
  <si>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</si>
  <si>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</si>
  <si>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</si>
  <si>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</si>
  <si>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</si>
  <si>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</si>
  <si>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</si>
  <si>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</si>
  <si>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</si>
  <si>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</si>
  <si>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</si>
  <si>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</si>
  <si>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</si>
  <si>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</si>
  <si>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</si>
  <si>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</si>
  <si>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</si>
  <si>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</si>
  <si>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</si>
  <si>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</si>
  <si>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</si>
  <si>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</si>
  <si>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</si>
  <si>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</si>
  <si>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</si>
  <si>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</si>
  <si>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</si>
  <si>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</si>
  <si>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</si>
  <si>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</si>
  <si>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</si>
  <si>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</si>
  <si>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</si>
  <si>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</si>
  <si>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</si>
  <si>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</si>
  <si>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</si>
  <si>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</si>
  <si>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</si>
  <si>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</si>
  <si>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</si>
  <si>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</si>
  <si>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</si>
  <si>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</si>
  <si>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</si>
  <si>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</si>
  <si>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</si>
  <si>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</si>
  <si>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</si>
  <si>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</si>
  <si>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</si>
  <si>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</si>
  <si>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</si>
  <si>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</si>
  <si>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</si>
  <si>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</si>
  <si>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</si>
  <si>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</si>
  <si>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</si>
  <si>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</si>
  <si>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</si>
  <si>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</si>
  <si>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</si>
  <si>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</si>
  <si>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</si>
  <si>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</si>
  <si>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</si>
  <si>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</si>
  <si>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</si>
  <si>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</si>
  <si>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</si>
  <si>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</si>
  <si>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</si>
  <si>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</si>
  <si>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</si>
  <si>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</si>
  <si>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</si>
  <si>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</si>
  <si>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</si>
  <si>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</si>
  <si>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</si>
  <si>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</si>
  <si>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</si>
  <si>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</si>
  <si>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</si>
  <si>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</si>
  <si>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</si>
  <si>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</si>
  <si>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</si>
  <si>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</si>
  <si>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</si>
  <si>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</si>
  <si>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</si>
  <si>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</si>
  <si>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</si>
  <si>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</si>
  <si>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</si>
  <si>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</si>
  <si>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</si>
  <si>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</si>
  <si>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</si>
  <si>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</si>
  <si>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</si>
  <si>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</si>
  <si>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</si>
  <si>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</si>
  <si>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</si>
  <si>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</si>
  <si>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</si>
  <si>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</si>
  <si>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</si>
  <si>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</si>
  <si>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</si>
  <si>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</si>
  <si>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</si>
  <si>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</si>
  <si>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</si>
  <si>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</si>
  <si>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</si>
  <si>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</si>
  <si>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</si>
  <si>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</si>
  <si>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</si>
  <si>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</si>
  <si>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</si>
  <si>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</si>
  <si>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</si>
  <si>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</si>
  <si>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</si>
  <si>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</si>
  <si>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</si>
  <si>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</si>
  <si>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</si>
  <si>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</si>
  <si>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</si>
  <si>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</si>
  <si>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</si>
  <si>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</si>
  <si>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</si>
  <si>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</si>
  <si>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</si>
  <si>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</si>
  <si>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</si>
  <si>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</si>
  <si>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</si>
  <si>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</si>
  <si>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</si>
  <si>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</si>
  <si>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</si>
  <si>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</si>
  <si>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</si>
  <si>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</si>
  <si>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</si>
  <si>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</si>
  <si>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</si>
  <si>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</si>
  <si>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</si>
  <si>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</si>
  <si>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</si>
  <si>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</si>
  <si>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</si>
  <si>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</si>
  <si>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</si>
  <si>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</si>
  <si>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</si>
  <si>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</si>
  <si>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</si>
  <si>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</si>
  <si>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</si>
  <si>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</si>
  <si>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</si>
  <si>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</si>
  <si>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</si>
  <si>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</si>
  <si>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</si>
  <si>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</si>
  <si>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</si>
  <si>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</si>
  <si>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</si>
  <si>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</si>
  <si>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</si>
  <si>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</si>
  <si>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</si>
  <si>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</si>
  <si>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</si>
  <si>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</si>
  <si>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</si>
  <si>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</si>
  <si>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</si>
  <si>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</si>
  <si>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</si>
  <si>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</si>
  <si>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</si>
  <si>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</si>
  <si>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</si>
  <si>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</si>
  <si>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</si>
  <si>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</si>
  <si>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</si>
  <si>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</si>
  <si>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</si>
  <si>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</si>
  <si>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</si>
  <si>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</si>
  <si>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</si>
  <si>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</si>
  <si>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</si>
  <si>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</si>
  <si>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</si>
  <si>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</si>
  <si>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</si>
  <si>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</si>
  <si>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</si>
  <si>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</si>
  <si>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</si>
  <si>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</si>
  <si>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</si>
  <si>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</si>
  <si>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</si>
  <si>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</si>
  <si>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</si>
  <si>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</si>
  <si>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</si>
  <si>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</si>
  <si>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</si>
  <si>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</si>
  <si>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</si>
  <si>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</si>
  <si>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</si>
  <si>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</si>
  <si>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</si>
  <si>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</si>
  <si>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</si>
  <si>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</si>
  <si>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</si>
  <si>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</si>
  <si>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</si>
  <si>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</si>
  <si>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</si>
  <si>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</si>
  <si>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</si>
  <si>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</si>
  <si>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</si>
  <si>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</si>
  <si>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</si>
  <si>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</si>
  <si>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</si>
  <si>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</si>
  <si>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</si>
  <si>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</si>
  <si>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</si>
  <si>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</si>
  <si>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</si>
  <si>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</si>
  <si>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</si>
  <si>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</si>
  <si>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</si>
  <si>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</si>
  <si>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</si>
  <si>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</si>
  <si>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</si>
  <si>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</si>
  <si>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</si>
  <si>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</si>
  <si>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</si>
  <si>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</si>
  <si>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</si>
  <si>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</si>
  <si>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</si>
  <si>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</si>
  <si>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</si>
  <si>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</si>
  <si>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</si>
  <si>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</si>
  <si>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</si>
  <si>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</si>
  <si>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</si>
  <si>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</si>
  <si>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</si>
  <si>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</si>
  <si>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</si>
  <si>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</si>
  <si>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</si>
  <si>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</si>
  <si>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</si>
  <si>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</si>
  <si>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</si>
  <si>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</si>
  <si>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</si>
  <si>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</si>
  <si>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</si>
  <si>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</si>
  <si>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</si>
  <si>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</si>
  <si>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</si>
  <si>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</si>
  <si>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</si>
  <si>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</si>
  <si>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</si>
  <si>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</si>
  <si>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</si>
  <si>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</si>
  <si>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</si>
  <si>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</si>
  <si>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</si>
  <si>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</si>
  <si>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</si>
  <si>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</si>
  <si>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</si>
  <si>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</si>
  <si>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</si>
  <si>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</si>
  <si>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</si>
  <si>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</si>
  <si>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</si>
  <si>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</si>
  <si>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</si>
  <si>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</si>
  <si>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</si>
  <si>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</si>
  <si>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</si>
  <si>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</si>
  <si>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</si>
  <si>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</si>
  <si>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</si>
  <si>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</si>
  <si>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</si>
  <si>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</si>
  <si>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</si>
  <si>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</si>
  <si>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</si>
  <si>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</si>
  <si>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</si>
  <si>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</si>
  <si>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</si>
  <si>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</si>
  <si>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</si>
  <si>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</si>
  <si>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</si>
  <si>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</si>
  <si>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</si>
  <si>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</si>
  <si>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</si>
  <si>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</si>
  <si>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</si>
  <si>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</si>
  <si>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</si>
  <si>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</si>
  <si>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</si>
  <si>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</si>
  <si>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</si>
  <si>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</si>
  <si>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</si>
  <si>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</si>
  <si>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</si>
  <si>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</si>
  <si>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</si>
  <si>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</si>
  <si>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</si>
  <si>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</si>
  <si>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</si>
  <si>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</si>
  <si>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</si>
  <si>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</si>
  <si>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</si>
  <si>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</si>
  <si>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</si>
  <si>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</si>
  <si>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</si>
  <si>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</si>
  <si>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</si>
  <si>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</si>
  <si>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</si>
  <si>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</si>
  <si>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</si>
  <si>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</si>
  <si>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</si>
  <si>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</si>
  <si>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</si>
  <si>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</si>
  <si>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</si>
  <si>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</si>
  <si>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</si>
  <si>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</si>
  <si>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</si>
  <si>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</si>
  <si>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</si>
  <si>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</si>
  <si>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</si>
  <si>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</si>
  <si>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</si>
  <si>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</si>
  <si>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</si>
  <si>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</si>
  <si>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</si>
  <si>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</si>
  <si>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</si>
  <si>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</si>
  <si>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</si>
  <si>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</si>
  <si>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</si>
  <si>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</si>
  <si>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</si>
  <si>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</si>
  <si>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</si>
  <si>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</si>
  <si>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</si>
  <si>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</si>
  <si>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</si>
  <si>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</si>
  <si>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</si>
  <si>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</si>
  <si>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</si>
  <si>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</si>
  <si>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</si>
  <si>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</si>
  <si>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</si>
  <si>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</si>
  <si>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</si>
  <si>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</si>
  <si>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</si>
  <si>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</si>
  <si>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</si>
  <si>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</si>
  <si>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</si>
  <si>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</si>
  <si>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</si>
  <si>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</si>
  <si>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</si>
  <si>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</si>
  <si>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</si>
  <si>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</si>
  <si>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</si>
  <si>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</si>
  <si>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</si>
  <si>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</si>
  <si>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</si>
  <si>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</si>
  <si>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</si>
  <si>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</si>
  <si>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</si>
  <si>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</si>
  <si>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</si>
  <si>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</si>
  <si>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</si>
  <si>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</si>
  <si>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</si>
  <si>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</si>
  <si>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</si>
  <si>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</si>
  <si>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</si>
  <si>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</si>
  <si>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</si>
  <si>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</si>
  <si>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</si>
  <si>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</si>
  <si>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</si>
  <si>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</si>
  <si>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</si>
  <si>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</si>
  <si>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</si>
  <si>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</si>
  <si>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</si>
  <si>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</si>
  <si>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</si>
  <si>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</si>
  <si>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</si>
  <si>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</si>
  <si>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</si>
  <si>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</si>
  <si>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</si>
  <si>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</si>
  <si>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</si>
  <si>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</si>
  <si>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</si>
  <si>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</si>
  <si>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</si>
  <si>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</si>
  <si>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</si>
  <si>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</si>
  <si>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</si>
  <si>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</si>
  <si>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</si>
  <si>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</si>
  <si>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</si>
  <si>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</si>
  <si>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</si>
  <si>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</si>
  <si>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</si>
  <si>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</si>
  <si>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</si>
  <si>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</si>
  <si>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</si>
  <si>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</si>
  <si>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</si>
  <si>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</si>
  <si>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</si>
  <si>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</si>
  <si>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</si>
  <si>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</si>
  <si>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</si>
  <si>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</si>
  <si>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</si>
  <si>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</si>
  <si>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</si>
  <si>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</si>
  <si>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</si>
  <si>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</si>
  <si>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</si>
  <si>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</si>
  <si>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</si>
  <si>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</si>
  <si>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</si>
  <si>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</si>
  <si>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</si>
  <si>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</si>
  <si>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</si>
  <si>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</si>
  <si>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</si>
  <si>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</si>
  <si>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</si>
  <si>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</si>
  <si>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</si>
  <si>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</si>
  <si>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</si>
  <si>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</si>
  <si>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</si>
  <si>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</si>
  <si>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</si>
  <si>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</si>
  <si>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</si>
  <si>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</si>
  <si>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</si>
  <si>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</si>
  <si>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</si>
  <si>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</si>
  <si>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</si>
  <si>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</si>
  <si>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</si>
  <si>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</si>
  <si>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</si>
  <si>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</si>
  <si>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</si>
  <si>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</si>
  <si>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</si>
  <si>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</si>
  <si>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</si>
  <si>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</si>
  <si>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</si>
  <si>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</si>
  <si>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</si>
  <si>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</si>
  <si>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</si>
  <si>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</si>
  <si>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</si>
  <si>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</si>
  <si>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</si>
  <si>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</si>
  <si>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</si>
  <si>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</si>
  <si>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</si>
  <si>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</si>
  <si>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</si>
  <si>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</si>
  <si>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</si>
  <si>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</si>
  <si>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</si>
  <si>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</si>
  <si>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</si>
  <si>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</si>
  <si>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</si>
  <si>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</si>
  <si>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</si>
  <si>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</si>
  <si>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</si>
  <si>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</si>
  <si>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</si>
  <si>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</si>
  <si>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</si>
  <si>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</si>
  <si>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</si>
  <si>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</si>
  <si>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</si>
  <si>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</si>
  <si>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</si>
  <si>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</si>
  <si>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</si>
  <si>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</si>
  <si>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</si>
  <si>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</si>
  <si>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</si>
  <si>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</si>
  <si>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</si>
  <si>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</si>
  <si>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</si>
  <si>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</si>
  <si>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</si>
  <si>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</si>
  <si>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</si>
  <si>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</si>
  <si>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</si>
  <si>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</si>
  <si>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</si>
  <si>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</si>
  <si>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</si>
  <si>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</si>
  <si>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</si>
  <si>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</si>
  <si>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</si>
  <si>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</si>
  <si>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</si>
  <si>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</si>
  <si>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</si>
  <si>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</si>
  <si>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</si>
  <si>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</si>
  <si>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</si>
  <si>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</si>
  <si>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</si>
  <si>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</si>
  <si>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</si>
  <si>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</si>
  <si>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</si>
  <si>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</si>
  <si>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</si>
  <si>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</si>
  <si>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</si>
  <si>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</si>
  <si>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</si>
  <si>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</si>
  <si>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</si>
  <si>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</si>
  <si>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</si>
  <si>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</si>
  <si>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</si>
  <si>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</si>
  <si>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</si>
  <si>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</si>
  <si>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</si>
  <si>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</si>
  <si>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</si>
  <si>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</si>
  <si>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</si>
  <si>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</si>
  <si>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</si>
  <si>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</si>
  <si>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</si>
  <si>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</si>
  <si>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</si>
  <si>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</si>
  <si>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</si>
  <si>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</si>
  <si>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</si>
  <si>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</si>
  <si>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</si>
  <si>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</si>
  <si>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</si>
  <si>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</si>
  <si>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</si>
  <si>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</si>
  <si>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</si>
  <si>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</si>
  <si>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</si>
  <si>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</si>
  <si>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</si>
  <si>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</si>
  <si>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</si>
  <si>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</si>
  <si>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</si>
  <si>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</si>
  <si>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</si>
  <si>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</si>
  <si>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</si>
  <si>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</si>
  <si>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</si>
  <si>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</si>
  <si>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</si>
  <si>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</si>
  <si>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</si>
  <si>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</si>
  <si>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</si>
  <si>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</si>
  <si>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</si>
  <si>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</si>
  <si>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</si>
  <si>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</si>
  <si>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</si>
  <si>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</si>
  <si>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</si>
  <si>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</si>
  <si>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</si>
  <si>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</si>
  <si>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</si>
  <si>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</si>
  <si>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</si>
  <si>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</si>
  <si>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</si>
  <si>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</si>
  <si>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</si>
  <si>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</si>
  <si>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</si>
  <si>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</si>
  <si>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</si>
  <si>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</si>
  <si>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</si>
  <si>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</si>
  <si>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</si>
  <si>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</si>
  <si>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</si>
  <si>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</si>
  <si>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</si>
  <si>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</si>
  <si>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</si>
  <si>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</si>
  <si>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</si>
  <si>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</si>
  <si>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</si>
  <si>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</si>
  <si>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</si>
  <si>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</si>
  <si>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</si>
  <si>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</si>
  <si>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</si>
  <si>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</si>
  <si>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</si>
  <si>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</si>
  <si>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</si>
  <si>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</si>
  <si>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</si>
  <si>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</si>
  <si>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</si>
  <si>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</si>
  <si>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</si>
  <si>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</si>
  <si>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</si>
  <si>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</si>
  <si>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</si>
  <si>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</si>
  <si>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</si>
  <si>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</si>
  <si>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</si>
  <si>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</si>
  <si>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</si>
  <si>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</si>
  <si>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</si>
  <si>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</si>
  <si>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</si>
  <si>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</si>
  <si>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</si>
  <si>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</si>
  <si>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</si>
  <si>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</si>
  <si>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</si>
  <si>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</si>
  <si>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</si>
  <si>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</si>
  <si>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</si>
  <si>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</si>
  <si>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</si>
  <si>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</si>
  <si>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</si>
  <si>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</si>
  <si>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</si>
  <si>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</si>
  <si>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</si>
  <si>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</si>
  <si>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</si>
  <si>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</si>
  <si>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</si>
  <si>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</si>
  <si>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</si>
  <si>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</si>
  <si>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</si>
  <si>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</si>
  <si>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</si>
  <si>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</si>
  <si>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</si>
  <si>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</si>
  <si>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</si>
  <si>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</si>
  <si>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</si>
  <si>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</si>
  <si>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</si>
  <si>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</si>
  <si>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</si>
  <si>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</si>
  <si>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</si>
  <si>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</si>
  <si>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</si>
  <si>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</si>
  <si>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</si>
  <si>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</si>
  <si>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</si>
  <si>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</si>
  <si>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</si>
  <si>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</si>
  <si>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</si>
  <si>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</si>
  <si>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</si>
  <si>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</si>
  <si>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</si>
  <si>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</si>
  <si>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</si>
  <si>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</si>
  <si>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</si>
  <si>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</si>
  <si>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</si>
  <si>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</si>
  <si>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</si>
  <si>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</si>
  <si>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</si>
  <si>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</si>
  <si>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</si>
  <si>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</si>
  <si>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</si>
  <si>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</si>
  <si>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</si>
  <si>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</si>
  <si>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</si>
  <si>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</si>
  <si>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</si>
  <si>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</si>
  <si>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</si>
  <si>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</si>
  <si>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</si>
  <si>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</si>
  <si>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</si>
  <si>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</si>
  <si>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</si>
  <si>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</si>
  <si>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</si>
  <si>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</si>
  <si>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</si>
  <si>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</si>
  <si>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</si>
  <si>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</si>
  <si>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</si>
  <si>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</si>
  <si>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</si>
  <si>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</si>
  <si>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</si>
  <si>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</si>
  <si>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</si>
  <si>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</si>
  <si>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</si>
  <si>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</si>
  <si>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</si>
  <si>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</si>
  <si>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</si>
  <si>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</si>
  <si>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</si>
  <si>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</si>
  <si>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</si>
  <si>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</si>
  <si>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</si>
  <si>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</si>
  <si>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</si>
  <si>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</si>
  <si>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</si>
  <si>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</si>
  <si>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</si>
  <si>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</si>
  <si>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</si>
  <si>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</si>
  <si>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</si>
  <si>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</si>
  <si>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</si>
  <si>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</si>
  <si>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</si>
  <si>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</si>
  <si>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</si>
  <si>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</si>
  <si>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</si>
  <si>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</si>
  <si>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</si>
  <si>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</si>
  <si>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</si>
  <si>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</si>
  <si>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</si>
  <si>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</si>
  <si>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</si>
  <si>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</si>
  <si>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</si>
  <si>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</si>
  <si>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</si>
  <si>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</si>
  <si>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</si>
  <si>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</si>
  <si>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</si>
  <si>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</si>
  <si>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</si>
  <si>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</si>
  <si>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</si>
  <si>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</si>
  <si>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</si>
  <si>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</si>
  <si>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</si>
  <si>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</si>
  <si>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</si>
  <si>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</si>
  <si>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</si>
  <si>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</si>
  <si>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</si>
  <si>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</si>
  <si>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</si>
  <si>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</si>
  <si>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</si>
  <si>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</si>
  <si>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</si>
  <si>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</si>
  <si>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</si>
  <si>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</si>
  <si>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</si>
  <si>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</si>
  <si>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</si>
  <si>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</si>
  <si>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</si>
  <si>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</si>
  <si>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</si>
  <si>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</si>
  <si>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</si>
  <si>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</si>
  <si>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</si>
  <si>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</si>
  <si>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</si>
  <si>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</si>
  <si>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</si>
  <si>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</si>
  <si>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</si>
  <si>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</si>
  <si>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</si>
  <si>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</si>
  <si>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</si>
  <si>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</si>
  <si>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</si>
  <si>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</si>
  <si>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</si>
  <si>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</si>
  <si>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</si>
  <si>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</si>
  <si>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</si>
  <si>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</si>
  <si>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</si>
  <si>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</si>
  <si>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</si>
  <si>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</si>
  <si>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</si>
  <si>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</si>
  <si>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</si>
  <si>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</si>
  <si>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</si>
  <si>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</si>
  <si>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</si>
  <si>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</si>
  <si>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</si>
  <si>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</si>
  <si>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</si>
  <si>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</si>
  <si>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</si>
  <si>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</si>
  <si>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</si>
  <si>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</si>
  <si>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</si>
  <si>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</si>
  <si>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</si>
  <si>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</si>
  <si>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</si>
  <si>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</si>
  <si>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</si>
  <si>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</si>
  <si>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</si>
  <si>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</si>
  <si>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</si>
  <si>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</si>
  <si>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</si>
  <si>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</si>
  <si>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</si>
  <si>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</si>
  <si>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</si>
  <si>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</si>
  <si>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</si>
  <si>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</si>
  <si>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</si>
  <si>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</si>
  <si>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</si>
  <si>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</si>
  <si>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</si>
  <si>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</si>
  <si>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</si>
  <si>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</si>
  <si>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</si>
  <si>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</si>
  <si>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</si>
  <si>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</si>
  <si>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</si>
  <si>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</si>
  <si>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</si>
  <si>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</si>
  <si>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</si>
  <si>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</si>
  <si>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</si>
  <si>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</si>
  <si>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</si>
  <si>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</si>
  <si>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</si>
  <si>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</si>
  <si>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</si>
  <si>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</si>
  <si>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</si>
  <si>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</si>
  <si>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</si>
  <si>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</si>
  <si>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</si>
  <si>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</si>
  <si>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</si>
  <si>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</si>
  <si>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</si>
  <si>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</si>
  <si>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</si>
  <si>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</si>
  <si>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</si>
  <si>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</si>
  <si>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</si>
  <si>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</si>
  <si>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</si>
  <si>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</si>
  <si>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</si>
  <si>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</si>
  <si>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</si>
  <si>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</si>
  <si>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</si>
  <si>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</si>
  <si>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</si>
  <si>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</si>
  <si>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</si>
  <si>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</si>
  <si>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</si>
  <si>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</si>
  <si>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</si>
  <si>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</si>
  <si>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</si>
  <si>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</si>
  <si>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</si>
  <si>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</si>
  <si>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</si>
  <si>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</si>
  <si>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</si>
  <si>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</si>
  <si>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</si>
  <si>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</si>
  <si>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</si>
  <si>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</si>
  <si>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</si>
  <si>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</si>
  <si>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</si>
  <si>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</si>
  <si>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</si>
  <si>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</si>
  <si>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</si>
  <si>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</si>
  <si>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</si>
  <si>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</si>
  <si>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</si>
  <si>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</si>
  <si>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</si>
  <si>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</si>
  <si>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</si>
  <si>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</si>
  <si>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</si>
  <si>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</si>
  <si>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</si>
  <si>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</si>
  <si>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</si>
  <si>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</si>
  <si>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</si>
  <si>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</si>
  <si>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</si>
  <si>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</si>
  <si>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</si>
  <si>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</si>
  <si>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</si>
  <si>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</si>
  <si>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</si>
  <si>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</si>
  <si>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</si>
  <si>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</si>
  <si>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</si>
  <si>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</si>
  <si>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</si>
  <si>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</si>
  <si>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</si>
  <si>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</si>
  <si>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</si>
  <si>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</si>
  <si>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</si>
  <si>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</si>
  <si>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</si>
  <si>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</si>
  <si>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</si>
  <si>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</si>
  <si>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</si>
  <si>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</si>
  <si>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</si>
  <si>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</si>
  <si>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</si>
  <si>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</si>
  <si>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</si>
  <si>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</si>
  <si>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</si>
  <si>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</si>
  <si>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</si>
  <si>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</si>
  <si>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</si>
  <si>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</si>
  <si>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</si>
  <si>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</si>
  <si>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</si>
  <si>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</si>
  <si>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</si>
  <si>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</si>
  <si>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</si>
  <si>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</si>
  <si>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</si>
  <si>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</si>
  <si>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</si>
  <si>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</si>
  <si>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</si>
  <si>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</si>
  <si>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</si>
  <si>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</si>
  <si>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</si>
  <si>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</si>
  <si>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</si>
  <si>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</si>
  <si>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</si>
  <si>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</si>
  <si>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</si>
  <si>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</si>
  <si>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</si>
  <si>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</si>
  <si>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</si>
  <si>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</si>
  <si>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</si>
  <si>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</si>
  <si>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</si>
  <si>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</si>
  <si>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</si>
  <si>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</si>
  <si>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</si>
  <si>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</si>
  <si>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</si>
  <si>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</si>
  <si>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</si>
  <si>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</si>
  <si>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</si>
  <si>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</si>
  <si>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</si>
  <si>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</si>
  <si>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</si>
  <si>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</si>
  <si>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</si>
  <si>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</si>
  <si>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</si>
  <si>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</si>
  <si>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</si>
  <si>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</si>
  <si>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</si>
  <si>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</si>
  <si>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</si>
  <si>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</si>
  <si>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</si>
  <si>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</si>
  <si>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</si>
  <si>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</si>
  <si>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</si>
  <si>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</si>
  <si>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</si>
  <si>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</si>
  <si>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</si>
  <si>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</si>
  <si>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</si>
  <si>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</si>
  <si>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</si>
  <si>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</si>
  <si>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</si>
  <si>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</si>
  <si>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</si>
  <si>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</si>
  <si>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</si>
  <si>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</si>
  <si>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</si>
  <si>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</si>
  <si>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</si>
  <si>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</si>
  <si>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</si>
  <si>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</si>
  <si>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</si>
  <si>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</si>
  <si>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</si>
  <si>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</si>
  <si>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</si>
  <si>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</si>
  <si>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</si>
  <si>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</si>
  <si>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</si>
  <si>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</si>
  <si>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</si>
  <si>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</si>
  <si>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</si>
  <si>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</si>
  <si>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</si>
  <si>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</si>
  <si>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</si>
  <si>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</si>
  <si>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</si>
  <si>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</si>
  <si>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</si>
  <si>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</si>
  <si>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</si>
  <si>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</si>
  <si>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</si>
  <si>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</si>
  <si>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</si>
  <si>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</si>
  <si>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</si>
  <si>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</si>
  <si>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</si>
  <si>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</si>
  <si>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</si>
  <si>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</si>
  <si>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</si>
  <si>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</si>
  <si>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</si>
  <si>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</si>
  <si>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</si>
  <si>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</si>
  <si>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</si>
  <si>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</si>
  <si>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</si>
  <si>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</si>
  <si>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</si>
  <si>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</si>
  <si>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</si>
  <si>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</si>
  <si>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</si>
  <si>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</si>
  <si>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</si>
  <si>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</si>
  <si>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</si>
  <si>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</si>
  <si>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</si>
  <si>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</si>
  <si>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</si>
  <si>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</si>
  <si>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</si>
  <si>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</si>
  <si>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</si>
  <si>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</si>
  <si>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</si>
  <si>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</si>
  <si>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</si>
  <si>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</si>
  <si>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</si>
  <si>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</si>
  <si>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</si>
  <si>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</si>
  <si>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</si>
  <si>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</si>
  <si>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</si>
  <si>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</si>
  <si>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</si>
  <si>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</si>
  <si>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</si>
  <si>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</si>
  <si>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</si>
  <si>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</si>
  <si>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</si>
  <si>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</si>
  <si>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</si>
  <si>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</si>
  <si>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</si>
  <si>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</si>
  <si>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</si>
  <si>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</si>
  <si>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</si>
  <si>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</si>
  <si>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</si>
  <si>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</si>
  <si>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</si>
  <si>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</si>
  <si>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</si>
  <si>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</si>
  <si>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</si>
  <si>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</si>
  <si>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</si>
  <si>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</si>
  <si>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</si>
  <si>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</si>
  <si>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</si>
  <si>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</si>
  <si>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</si>
  <si>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</si>
  <si>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</si>
  <si>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</si>
  <si>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</si>
  <si>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</si>
  <si>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</si>
  <si>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</si>
  <si>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</si>
  <si>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</si>
  <si>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</si>
  <si>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</si>
  <si>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</si>
  <si>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</si>
  <si>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</si>
  <si>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</si>
  <si>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</si>
  <si>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</si>
  <si>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</si>
  <si>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</si>
  <si>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</si>
  <si>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</si>
  <si>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</si>
  <si>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</si>
  <si>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</si>
  <si>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</si>
  <si>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</si>
  <si>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</si>
  <si>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</si>
  <si>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</si>
  <si>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</si>
  <si>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</si>
  <si>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</si>
  <si>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</si>
  <si>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</si>
  <si>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</si>
  <si>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</si>
  <si>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</si>
  <si>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</si>
  <si>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</si>
  <si>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</si>
  <si>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</si>
  <si>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</si>
  <si>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</si>
  <si>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</si>
  <si>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</si>
  <si>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</si>
  <si>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</si>
  <si>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</si>
  <si>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</si>
  <si>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</si>
  <si>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</si>
  <si>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</si>
  <si>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</si>
  <si>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</si>
  <si>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</si>
  <si>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</si>
  <si>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</si>
  <si>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</si>
  <si>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</si>
  <si>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</si>
  <si>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</si>
  <si>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</si>
  <si>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</si>
  <si>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</si>
  <si>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</si>
  <si>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</si>
  <si>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</si>
  <si>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</si>
  <si>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</si>
  <si>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</si>
  <si>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</si>
  <si>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</si>
  <si>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</si>
  <si>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</si>
  <si>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</si>
  <si>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</si>
  <si>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</si>
  <si>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</si>
  <si>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</si>
  <si>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</si>
  <si>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</si>
  <si>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</si>
  <si>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</si>
  <si>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</si>
  <si>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</si>
  <si>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</si>
  <si>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</si>
  <si>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</si>
  <si>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</si>
  <si>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</si>
  <si>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</si>
  <si>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</si>
  <si>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</si>
  <si>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</si>
  <si>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</si>
  <si>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</si>
  <si>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</si>
  <si>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</si>
  <si>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</si>
  <si>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</si>
  <si>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</si>
  <si>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</si>
  <si>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</si>
  <si>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</si>
  <si>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</si>
  <si>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</si>
  <si>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</si>
  <si>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</si>
  <si>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</si>
  <si>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</si>
  <si>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</si>
  <si>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</si>
  <si>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</si>
  <si>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</si>
  <si>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</si>
  <si>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</si>
  <si>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</si>
  <si>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</si>
  <si>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</si>
  <si>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</si>
  <si>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</si>
  <si>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</si>
  <si>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</si>
  <si>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</si>
  <si>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</si>
  <si>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</si>
  <si>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</si>
  <si>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</si>
  <si>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</si>
  <si>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</si>
  <si>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</si>
  <si>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</si>
  <si>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</si>
  <si>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</si>
  <si>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</si>
  <si>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</si>
  <si>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</si>
  <si>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</si>
  <si>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</si>
  <si>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</si>
  <si>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</si>
  <si>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</si>
  <si>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</si>
  <si>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</si>
  <si>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</si>
  <si>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</si>
  <si>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</si>
  <si>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</si>
  <si>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</si>
  <si>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</si>
  <si>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</si>
  <si>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</si>
  <si>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</si>
  <si>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</si>
  <si>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</si>
  <si>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</si>
  <si>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</si>
  <si>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</si>
  <si>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</si>
  <si>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</si>
  <si>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</si>
  <si>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</si>
  <si>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</si>
  <si>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</si>
  <si>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</si>
  <si>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</si>
  <si>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</si>
  <si>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</si>
  <si>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</si>
  <si>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</si>
  <si>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</si>
  <si>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</si>
  <si>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</si>
  <si>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</si>
  <si>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</si>
  <si>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</si>
  <si>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</si>
  <si>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</si>
  <si>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</si>
  <si>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</si>
  <si>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</si>
  <si>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</si>
  <si>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</si>
  <si>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</si>
  <si>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</si>
  <si>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</si>
  <si>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</si>
  <si>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</si>
  <si>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</si>
  <si>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</si>
  <si>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</si>
  <si>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</si>
  <si>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</si>
  <si>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</si>
  <si>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</si>
  <si>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</si>
  <si>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</si>
  <si>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</si>
  <si>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</si>
  <si>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</si>
  <si>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</si>
  <si>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</si>
  <si>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</si>
  <si>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</si>
  <si>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</si>
  <si>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</si>
  <si>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</si>
  <si>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</si>
  <si>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</si>
  <si>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</si>
  <si>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</si>
  <si>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</si>
  <si>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</si>
  <si>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</si>
  <si>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</si>
  <si>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</si>
  <si>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</si>
  <si>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</si>
  <si>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</si>
  <si>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</si>
  <si>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</si>
  <si>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</si>
  <si>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</si>
  <si>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</si>
  <si>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</si>
  <si>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</si>
  <si>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</si>
  <si>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</si>
  <si>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</si>
  <si>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</si>
  <si>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</si>
  <si>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</si>
  <si>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</si>
  <si>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</si>
  <si>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</si>
  <si>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</si>
  <si>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</si>
  <si>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</si>
  <si>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</si>
  <si>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</si>
  <si>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</si>
  <si>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</si>
  <si>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</si>
  <si>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</si>
  <si>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</si>
  <si>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</si>
  <si>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</si>
  <si>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</si>
  <si>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</si>
  <si>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</si>
  <si>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</si>
  <si>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</si>
  <si>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</si>
  <si>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</si>
  <si>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</si>
  <si>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</si>
  <si>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</si>
  <si>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</si>
  <si>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</si>
  <si>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</si>
  <si>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</si>
  <si>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</si>
  <si>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</si>
  <si>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</si>
  <si>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</si>
  <si>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</si>
  <si>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</si>
  <si>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</si>
  <si>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</si>
  <si>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</si>
  <si>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</si>
  <si>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</si>
  <si>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</si>
  <si>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</si>
  <si>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</si>
  <si>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</si>
  <si>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</si>
  <si>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</si>
  <si>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</si>
  <si>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</si>
  <si>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</si>
  <si>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</si>
  <si>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</si>
  <si>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</si>
  <si>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</si>
  <si>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</si>
  <si>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</si>
  <si>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</si>
  <si>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</si>
  <si>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</si>
  <si>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</si>
  <si>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</si>
  <si>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</si>
  <si>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</si>
  <si>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</si>
  <si>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</si>
  <si>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</si>
  <si>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</si>
  <si>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</si>
  <si>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</si>
  <si>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</si>
  <si>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</si>
  <si>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</si>
  <si>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</si>
  <si>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</si>
  <si>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</si>
  <si>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</si>
  <si>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</si>
  <si>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</si>
  <si>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</si>
  <si>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</si>
  <si>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</si>
  <si>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</si>
  <si>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</si>
  <si>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</si>
  <si>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</si>
  <si>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</si>
  <si>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</si>
  <si>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</si>
  <si>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</si>
  <si>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</si>
  <si>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</si>
  <si>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</si>
  <si>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</si>
  <si>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</si>
  <si>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</si>
  <si>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</si>
  <si>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</si>
  <si>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</si>
  <si>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</si>
  <si>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</si>
  <si>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</si>
  <si>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</si>
  <si>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</si>
  <si>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</si>
  <si>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</si>
  <si>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</si>
  <si>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</si>
  <si>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</si>
  <si>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</si>
  <si>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</si>
  <si>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</si>
  <si>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</si>
  <si>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</si>
  <si>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</si>
  <si>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</si>
  <si>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</si>
  <si>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</si>
  <si>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</si>
  <si>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</si>
  <si>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</si>
  <si>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</si>
  <si>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</si>
  <si>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</si>
  <si>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</si>
  <si>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</si>
  <si>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</si>
  <si>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</si>
  <si>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</si>
  <si>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</si>
  <si>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</si>
  <si>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</si>
  <si>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</si>
  <si>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</si>
  <si>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</si>
  <si>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</si>
  <si>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</si>
  <si>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</si>
  <si>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</si>
  <si>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</si>
  <si>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</si>
  <si>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</si>
  <si>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</si>
  <si>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</si>
  <si>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</si>
  <si>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</si>
  <si>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</si>
  <si>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</si>
  <si>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</si>
  <si>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</si>
  <si>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</si>
  <si>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</si>
  <si>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</si>
  <si>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</si>
  <si>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</si>
  <si>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</si>
  <si>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</si>
  <si>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</si>
  <si>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</si>
  <si>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</si>
  <si>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</si>
  <si>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</si>
  <si>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</si>
  <si>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</si>
  <si>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</si>
  <si>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</si>
  <si>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</si>
  <si>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</si>
  <si>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</si>
  <si>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</si>
  <si>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</si>
  <si>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</si>
  <si>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</si>
  <si>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</si>
  <si>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</si>
  <si>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</si>
  <si>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</si>
  <si>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</si>
  <si>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</si>
  <si>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</si>
  <si>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</si>
  <si>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</si>
  <si>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</si>
  <si>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</si>
  <si>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</si>
  <si>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</si>
  <si>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</si>
  <si>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</si>
  <si>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</si>
  <si>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</si>
  <si>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</si>
  <si>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</si>
  <si>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</si>
  <si>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</si>
  <si>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</si>
  <si>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</si>
  <si>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</si>
  <si>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</si>
  <si>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</si>
  <si>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</si>
  <si>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</si>
  <si>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</si>
  <si>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</si>
  <si>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</si>
  <si>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</si>
  <si>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</si>
  <si>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</si>
  <si>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</si>
  <si>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</si>
  <si>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</si>
  <si>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</si>
  <si>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</si>
  <si>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</si>
  <si>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</si>
  <si>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</si>
  <si>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</si>
  <si>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</si>
  <si>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</si>
  <si>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</si>
  <si>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</si>
  <si>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</si>
  <si>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</si>
  <si>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</si>
  <si>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</si>
  <si>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</si>
  <si>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</si>
  <si>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</si>
  <si>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</si>
  <si>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</si>
  <si>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</si>
  <si>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</si>
  <si>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</si>
  <si>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</si>
  <si>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</si>
  <si>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</si>
  <si>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</si>
  <si>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</si>
  <si>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</si>
  <si>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</si>
  <si>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</si>
  <si>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</si>
  <si>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</si>
  <si>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</si>
  <si>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</si>
  <si>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</si>
  <si>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</si>
  <si>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</si>
  <si>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</si>
  <si>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</si>
  <si>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</si>
  <si>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</si>
  <si>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</si>
  <si>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</si>
  <si>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</si>
  <si>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</si>
  <si>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</si>
  <si>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</si>
  <si>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</si>
  <si>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</si>
  <si>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</si>
  <si>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</si>
  <si>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</si>
  <si>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</si>
  <si>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</si>
  <si>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</si>
  <si>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</si>
  <si>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</si>
  <si>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</si>
  <si>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</si>
  <si>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</si>
  <si>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</si>
  <si>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</si>
  <si>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</si>
  <si>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</si>
  <si>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</si>
  <si>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</si>
  <si>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</si>
  <si>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</si>
  <si>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</si>
  <si>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</si>
  <si>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</si>
  <si>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</si>
  <si>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</si>
  <si>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</si>
  <si>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</si>
  <si>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</si>
  <si>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</si>
  <si>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</si>
  <si>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</si>
  <si>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</si>
  <si>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</si>
  <si>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</si>
  <si>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</si>
  <si>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</si>
  <si>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</si>
  <si>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</si>
  <si>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</si>
  <si>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</si>
  <si>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</si>
  <si>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</si>
  <si>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</si>
  <si>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</si>
  <si>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</si>
  <si>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</si>
  <si>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</si>
  <si>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</si>
  <si>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</si>
  <si>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</si>
  <si>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</si>
  <si>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</si>
  <si>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</si>
  <si>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</si>
  <si>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</si>
  <si>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</si>
  <si>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</si>
  <si>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</si>
  <si>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</si>
  <si>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</si>
  <si>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</si>
  <si>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</si>
  <si>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</si>
  <si>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</si>
  <si>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</si>
  <si>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</si>
  <si>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</si>
  <si>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</si>
  <si>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</si>
  <si>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</si>
  <si>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</si>
  <si>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</si>
  <si>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</si>
  <si>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</si>
  <si>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</si>
  <si>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</si>
  <si>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</si>
  <si>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</si>
  <si>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</si>
  <si>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</si>
  <si>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</si>
  <si>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</si>
  <si>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</si>
  <si>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</si>
  <si>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</si>
  <si>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</si>
  <si>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</si>
  <si>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</si>
  <si>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</si>
  <si>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</si>
  <si>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</si>
  <si>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</si>
  <si>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</si>
  <si>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</si>
  <si>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</si>
  <si>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</si>
  <si>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</si>
  <si>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</si>
  <si>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</si>
  <si>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</si>
  <si>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</si>
  <si>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</si>
  <si>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</si>
  <si>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</si>
  <si>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</si>
  <si>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</si>
  <si>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</si>
  <si>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</si>
  <si>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</si>
  <si>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</si>
  <si>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</si>
  <si>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</si>
  <si>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</si>
  <si>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</si>
  <si>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</si>
  <si>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</si>
  <si>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</si>
  <si>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</si>
  <si>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</si>
  <si>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</si>
  <si>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</si>
  <si>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</si>
  <si>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</si>
  <si>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</si>
  <si>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</si>
  <si>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</si>
  <si>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</si>
  <si>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</si>
  <si>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</si>
  <si>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</si>
  <si>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</si>
  <si>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</si>
  <si>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</si>
  <si>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</si>
  <si>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</si>
  <si>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</si>
  <si>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</si>
  <si>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</si>
  <si>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</si>
  <si>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</si>
  <si>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</si>
  <si>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</si>
  <si>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</si>
  <si>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</si>
  <si>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</si>
  <si>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</si>
  <si>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</si>
  <si>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</si>
  <si>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</si>
  <si>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</si>
  <si>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</si>
  <si>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</si>
  <si>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</si>
  <si>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</si>
  <si>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</si>
  <si>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</si>
  <si>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</si>
  <si>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</si>
  <si>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</si>
  <si>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</si>
  <si>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</si>
  <si>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</si>
  <si>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</si>
  <si>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</si>
  <si>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</si>
  <si>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</si>
  <si>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</si>
  <si>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</si>
  <si>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</si>
  <si>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</si>
  <si>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</si>
  <si>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</si>
  <si>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</si>
  <si>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</si>
  <si>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</si>
  <si>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</si>
  <si>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</si>
  <si>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</si>
  <si>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</si>
  <si>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</si>
  <si>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</si>
  <si>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</si>
  <si>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</si>
  <si>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</si>
  <si>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</si>
  <si>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</si>
  <si>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</si>
  <si>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</si>
  <si>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</si>
  <si>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</si>
  <si>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</si>
  <si>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</si>
  <si>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</si>
  <si>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</si>
  <si>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</si>
  <si>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</si>
  <si>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</si>
  <si>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</si>
  <si>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</si>
  <si>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</si>
  <si>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</si>
  <si>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</si>
  <si>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</si>
  <si>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</si>
  <si>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</si>
  <si>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</si>
  <si>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</si>
  <si>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</si>
  <si>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</si>
  <si>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</si>
  <si>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</si>
  <si>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</si>
  <si>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</si>
  <si>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</si>
  <si>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</si>
  <si>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</si>
  <si>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</si>
  <si>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</si>
  <si>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</si>
  <si>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</si>
  <si>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</si>
  <si>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</si>
  <si>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</si>
  <si>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</si>
  <si>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</si>
  <si>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</si>
  <si>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</si>
  <si>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</si>
  <si>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</si>
  <si>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</si>
  <si>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</si>
  <si>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</si>
  <si>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</si>
  <si>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</si>
  <si>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</si>
  <si>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</si>
  <si>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</si>
  <si>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</si>
  <si>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</si>
  <si>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</si>
  <si>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</si>
  <si>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</si>
  <si>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</si>
  <si>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</si>
  <si>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</si>
  <si>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</si>
  <si>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</si>
  <si>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</si>
  <si>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</si>
  <si>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</si>
  <si>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</si>
  <si>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</si>
  <si>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</si>
  <si>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</si>
  <si>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</si>
  <si>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</si>
  <si>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</si>
  <si>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</si>
  <si>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</si>
  <si>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</si>
  <si>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</si>
  <si>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</si>
  <si>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</si>
  <si>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</si>
  <si>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</si>
  <si>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</si>
  <si>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</si>
  <si>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</si>
  <si>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</si>
  <si>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</si>
  <si>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</si>
  <si>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</si>
  <si>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</si>
  <si>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</si>
  <si>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</si>
  <si>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</si>
  <si>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</si>
  <si>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</si>
  <si>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</si>
  <si>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</si>
  <si>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</si>
  <si>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</si>
  <si>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</si>
  <si>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</si>
  <si>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</si>
  <si>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</si>
  <si>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</si>
  <si>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</si>
  <si>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</si>
  <si>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</si>
  <si>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</si>
  <si>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</si>
  <si>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</si>
  <si>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</si>
  <si>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</si>
  <si>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</si>
  <si>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</si>
  <si>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</si>
  <si>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</si>
  <si>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</si>
  <si>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</si>
  <si>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</si>
  <si>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</si>
  <si>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</si>
  <si>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</si>
  <si>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</si>
  <si>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</si>
  <si>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</si>
  <si>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</si>
  <si>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</si>
  <si>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</si>
  <si>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</si>
  <si>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</si>
  <si>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</si>
  <si>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</si>
  <si>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</si>
  <si>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</si>
  <si>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</si>
  <si>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</si>
  <si>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</si>
  <si>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</si>
  <si>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</si>
  <si>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</si>
  <si>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</si>
  <si>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</si>
  <si>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</si>
  <si>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</si>
  <si>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</si>
  <si>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</si>
  <si>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</si>
  <si>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</si>
  <si>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</si>
  <si>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</si>
  <si>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</si>
  <si>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</si>
  <si>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</si>
  <si>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</si>
  <si>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</si>
  <si>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</si>
  <si>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</si>
  <si>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</si>
  <si>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</si>
  <si>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</si>
  <si>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</si>
  <si>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</si>
  <si>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</si>
  <si>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</si>
  <si>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</si>
  <si>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</si>
  <si>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</si>
  <si>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</si>
  <si>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</si>
  <si>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</si>
  <si>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</si>
  <si>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</si>
  <si>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</si>
  <si>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</si>
  <si>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</si>
  <si>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</si>
  <si>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</si>
  <si>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</si>
  <si>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</si>
  <si>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</si>
  <si>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</si>
  <si>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</si>
  <si>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</si>
  <si>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</si>
  <si>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</si>
  <si>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</si>
  <si>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</si>
  <si>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</si>
  <si>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</si>
  <si>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</si>
  <si>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</si>
  <si>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</si>
  <si>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</si>
  <si>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</si>
  <si>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</si>
  <si>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</si>
  <si>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</si>
  <si>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</si>
  <si>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</si>
  <si>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</si>
  <si>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</si>
  <si>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</si>
  <si>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</si>
  <si>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</si>
  <si>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</si>
  <si>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</si>
  <si>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</si>
  <si>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</si>
  <si>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</si>
  <si>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</si>
  <si>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</si>
  <si>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</si>
  <si>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</si>
  <si>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</si>
  <si>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</si>
  <si>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</si>
  <si>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</si>
  <si>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</si>
  <si>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</si>
  <si>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</si>
  <si>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</si>
  <si>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</si>
  <si>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</si>
  <si>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</si>
  <si>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</si>
  <si>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</si>
  <si>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</si>
  <si>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</si>
  <si>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</si>
  <si>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</si>
  <si>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</si>
  <si>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</si>
  <si>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</si>
  <si>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</si>
  <si>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</si>
  <si>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</si>
  <si>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</si>
  <si>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</si>
  <si>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</si>
  <si>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</si>
  <si>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</si>
  <si>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</si>
  <si>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</si>
  <si>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</si>
  <si>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</si>
  <si>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</si>
  <si>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</si>
  <si>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</si>
  <si>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</si>
  <si>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</si>
  <si>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</si>
  <si>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</si>
  <si>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</si>
  <si>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</si>
  <si>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</si>
  <si>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</si>
  <si>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</si>
  <si>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</si>
  <si>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</si>
  <si>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</si>
  <si>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</si>
  <si>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</si>
  <si>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</si>
  <si>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</si>
  <si>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</si>
  <si>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</si>
  <si>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</si>
  <si>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</si>
  <si>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</si>
  <si>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</si>
  <si>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</si>
  <si>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</si>
  <si>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</si>
  <si>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</si>
  <si>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</si>
  <si>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</si>
  <si>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</si>
  <si>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</si>
  <si>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</si>
  <si>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</si>
  <si>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</si>
  <si>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</si>
  <si>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</si>
  <si>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</si>
  <si>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</si>
  <si>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</si>
  <si>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</si>
  <si>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</si>
  <si>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</si>
  <si>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</si>
  <si>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</si>
  <si>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</si>
  <si>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</si>
  <si>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</si>
  <si>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</si>
  <si>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</si>
  <si>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</si>
  <si>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</si>
  <si>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</si>
  <si>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</si>
  <si>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</si>
  <si>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</si>
  <si>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</si>
  <si>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</si>
  <si>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</si>
  <si>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</si>
  <si>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</si>
  <si>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</si>
  <si>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</si>
  <si>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</si>
  <si>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</si>
  <si>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</si>
  <si>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</si>
  <si>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</si>
  <si>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</si>
  <si>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</si>
  <si>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</si>
  <si>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</si>
  <si>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</si>
  <si>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</si>
  <si>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</si>
  <si>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</si>
  <si>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</si>
  <si>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</si>
  <si>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</si>
  <si>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</si>
  <si>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</si>
  <si>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</si>
  <si>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</si>
  <si>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</si>
  <si>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</si>
  <si>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</si>
  <si>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</si>
  <si>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</si>
  <si>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</si>
  <si>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</si>
  <si>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</si>
  <si>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</si>
  <si>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</si>
  <si>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</si>
  <si>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</si>
  <si>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</si>
  <si>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</si>
  <si>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</si>
  <si>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</si>
  <si>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</si>
  <si>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</si>
  <si>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</si>
  <si>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</si>
  <si>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</si>
  <si>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</si>
  <si>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</si>
  <si>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</si>
  <si>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</si>
  <si>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</si>
  <si>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</si>
  <si>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</si>
  <si>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</si>
  <si>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</si>
  <si>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</si>
  <si>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</si>
  <si>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</si>
  <si>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</si>
  <si>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</si>
  <si>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</si>
  <si>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</si>
  <si>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</si>
  <si>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</si>
  <si>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</si>
  <si>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</si>
  <si>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</si>
  <si>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</si>
  <si>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</si>
  <si>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</si>
  <si>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</si>
  <si>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</si>
  <si>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</si>
  <si>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</si>
  <si>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</si>
  <si>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</si>
  <si>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</si>
  <si>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</si>
  <si>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</si>
  <si>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</si>
  <si>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</si>
  <si>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</si>
  <si>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</si>
  <si>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</si>
  <si>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</si>
  <si>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</si>
  <si>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</si>
  <si>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</si>
  <si>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</si>
  <si>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</si>
  <si>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</si>
  <si>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</si>
  <si>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</si>
  <si>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</si>
  <si>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</si>
  <si>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</si>
  <si>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</si>
  <si>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</si>
  <si>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</si>
  <si>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</si>
  <si>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</si>
  <si>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</si>
  <si>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</si>
  <si>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</si>
  <si>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</si>
  <si>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</si>
  <si>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</si>
  <si>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</si>
  <si>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</si>
  <si>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</si>
  <si>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</si>
  <si>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</si>
  <si>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</si>
  <si>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</si>
  <si>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</si>
  <si>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</si>
  <si>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</si>
  <si>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</si>
  <si>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</si>
  <si>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</si>
  <si>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</si>
  <si>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</si>
  <si>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</si>
  <si>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</si>
  <si>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</si>
  <si>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</si>
  <si>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</si>
  <si>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</si>
  <si>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</si>
  <si>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</si>
  <si>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</si>
  <si>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</si>
  <si>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</si>
  <si>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</si>
  <si>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</si>
  <si>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</si>
  <si>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</si>
  <si>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</si>
  <si>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</si>
  <si>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</si>
  <si>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</si>
  <si>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</si>
  <si>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</si>
  <si>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</si>
  <si>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</si>
  <si>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</si>
  <si>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</si>
  <si>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</si>
  <si>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</si>
  <si>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</si>
  <si>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</si>
  <si>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</si>
  <si>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</si>
  <si>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</si>
  <si>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</si>
  <si>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</si>
  <si>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</si>
  <si>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</si>
  <si>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</si>
  <si>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</si>
  <si>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</si>
  <si>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</si>
  <si>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</si>
  <si>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</si>
  <si>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</si>
  <si>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</si>
  <si>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</si>
  <si>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</si>
  <si>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</si>
  <si>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</si>
  <si>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</si>
  <si>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</si>
  <si>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</si>
  <si>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</si>
  <si>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</si>
  <si>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</si>
  <si>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</si>
  <si>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</si>
  <si>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</si>
  <si>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</si>
  <si>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</si>
  <si>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</si>
  <si>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</si>
  <si>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</si>
  <si>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</si>
  <si>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</si>
  <si>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</si>
  <si>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</si>
  <si>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</si>
  <si>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</si>
  <si>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</si>
  <si>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</si>
  <si>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</si>
  <si>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</si>
  <si>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</si>
  <si>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</si>
  <si>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</si>
  <si>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</si>
  <si>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</si>
  <si>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</si>
  <si>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</si>
  <si>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</si>
  <si>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</si>
  <si>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</si>
  <si>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</si>
  <si>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</si>
  <si>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</si>
  <si>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</si>
  <si>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</si>
  <si>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</si>
  <si>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</si>
  <si>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</si>
  <si>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</si>
  <si>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</si>
  <si>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</si>
  <si>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</si>
  <si>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</si>
  <si>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</si>
  <si>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</si>
  <si>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</si>
  <si>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</si>
  <si>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</si>
  <si>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</si>
  <si>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</si>
  <si>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</si>
  <si>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</si>
  <si>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</si>
  <si>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</si>
  <si>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</si>
  <si>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</si>
  <si>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</si>
  <si>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</si>
  <si>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</si>
  <si>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</si>
  <si>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</si>
  <si>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</si>
  <si>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</si>
  <si>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</si>
  <si>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</si>
  <si>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</si>
  <si>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</si>
  <si>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</si>
  <si>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</si>
  <si>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</si>
  <si>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</si>
  <si>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</si>
  <si>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</si>
  <si>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</si>
  <si>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</si>
  <si>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</si>
  <si>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</si>
  <si>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</si>
  <si>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</si>
  <si>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</si>
  <si>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</si>
  <si>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</si>
  <si>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</si>
  <si>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</si>
  <si>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</si>
  <si>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</si>
  <si>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</si>
  <si>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</si>
  <si>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</si>
  <si>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</si>
  <si>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</si>
  <si>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</si>
  <si>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</si>
  <si>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</si>
  <si>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</si>
  <si>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</si>
  <si>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</si>
  <si>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</si>
  <si>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</si>
  <si>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</si>
  <si>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</si>
  <si>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</si>
  <si>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</si>
  <si>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</si>
  <si>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</si>
  <si>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</si>
  <si>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</si>
  <si>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</si>
  <si>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</si>
  <si>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</si>
  <si>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</si>
  <si>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</si>
  <si>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</si>
  <si>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</si>
  <si>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</si>
  <si>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</si>
  <si>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</si>
  <si>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</si>
  <si>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</si>
  <si>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</si>
  <si>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</si>
  <si>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</si>
  <si>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</si>
  <si>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</si>
  <si>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</si>
  <si>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</si>
  <si>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</si>
  <si>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</si>
  <si>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</si>
  <si>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</si>
  <si>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</si>
  <si>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</si>
  <si>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</si>
  <si>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</si>
  <si>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</si>
  <si>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</si>
  <si>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</si>
  <si>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</si>
  <si>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</si>
  <si>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</si>
  <si>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</si>
  <si>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</si>
  <si>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</si>
  <si>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</si>
  <si>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</si>
  <si>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</si>
  <si>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</si>
  <si>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</si>
  <si>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</si>
  <si>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</si>
  <si>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</si>
  <si>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</si>
  <si>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</si>
  <si>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</si>
  <si>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</si>
  <si>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</si>
  <si>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</si>
  <si>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</si>
  <si>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</si>
  <si>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</si>
  <si>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</si>
  <si>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</si>
  <si>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</si>
  <si>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</si>
  <si>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</si>
  <si>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</si>
  <si>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</si>
  <si>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</si>
  <si>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</si>
  <si>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</si>
  <si>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</si>
  <si>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</si>
  <si>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</si>
  <si>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</si>
  <si>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</si>
  <si>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</si>
  <si>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</si>
  <si>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</si>
  <si>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</si>
  <si>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</si>
  <si>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</si>
  <si>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</si>
  <si>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</si>
  <si>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</si>
  <si>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</si>
  <si>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</si>
  <si>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</si>
  <si>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</si>
  <si>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</si>
  <si>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</si>
  <si>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</si>
  <si>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</si>
  <si>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</si>
  <si>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</si>
  <si>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</si>
  <si>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</si>
  <si>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</si>
  <si>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</si>
  <si>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</si>
  <si>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</si>
  <si>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</si>
  <si>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</si>
  <si>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</si>
  <si>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</si>
  <si>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</si>
  <si>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</si>
  <si>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</si>
  <si>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</si>
  <si>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</si>
  <si>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</si>
  <si>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</si>
  <si>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</si>
  <si>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</si>
  <si>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</si>
  <si>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</si>
  <si>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</si>
  <si>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</si>
  <si>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</si>
  <si>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</si>
  <si>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</si>
  <si>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</si>
  <si>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</si>
  <si>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</si>
  <si>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</si>
  <si>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</si>
  <si>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</si>
  <si>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</si>
  <si>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</si>
  <si>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</si>
  <si>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</si>
  <si>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</si>
  <si>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</si>
  <si>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</si>
  <si>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</si>
  <si>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</si>
  <si>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</si>
  <si>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</si>
  <si>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</si>
  <si>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</si>
  <si>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</si>
  <si>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</si>
  <si>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</si>
  <si>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</si>
  <si>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</si>
  <si>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</si>
  <si>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</si>
  <si>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</si>
  <si>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</si>
  <si>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</si>
  <si>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</si>
  <si>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</si>
  <si>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</si>
  <si>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</si>
  <si>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</si>
  <si>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</si>
  <si>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</si>
  <si>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</si>
  <si>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</si>
  <si>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</si>
  <si>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</si>
  <si>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</si>
  <si>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</si>
  <si>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</si>
  <si>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</si>
  <si>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</si>
  <si>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</si>
  <si>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</si>
  <si>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</si>
  <si>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</si>
  <si>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</si>
  <si>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</si>
  <si>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</si>
  <si>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</si>
  <si>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</si>
  <si>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</si>
  <si>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</si>
  <si>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</si>
  <si>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</si>
  <si>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</si>
  <si>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</si>
  <si>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</si>
  <si>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</si>
  <si>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</si>
  <si>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</si>
  <si>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</si>
  <si>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</si>
  <si>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</si>
  <si>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</si>
  <si>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</si>
  <si>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</si>
  <si>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</si>
  <si>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</si>
  <si>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</si>
  <si>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</si>
  <si>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</si>
  <si>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</si>
  <si>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</si>
  <si>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</si>
  <si>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</si>
  <si>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</si>
  <si>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</si>
  <si>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</si>
  <si>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</si>
  <si>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</si>
  <si>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</si>
  <si>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</si>
  <si>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</si>
  <si>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</si>
  <si>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</si>
  <si>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</si>
  <si>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</si>
  <si>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</si>
  <si>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</si>
  <si>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</si>
  <si>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</si>
  <si>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</si>
  <si>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</si>
  <si>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</si>
  <si>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</si>
  <si>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</si>
  <si>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</si>
  <si>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</si>
  <si>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</si>
  <si>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</si>
  <si>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</si>
  <si>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</si>
  <si>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</si>
  <si>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</si>
  <si>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</si>
  <si>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</si>
  <si>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</si>
  <si>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</si>
  <si>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</si>
  <si>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</si>
  <si>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</si>
  <si>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</si>
  <si>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</si>
  <si>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</si>
  <si>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</si>
  <si>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</si>
  <si>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</si>
  <si>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</si>
  <si>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</si>
  <si>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</si>
  <si>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</si>
  <si>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</si>
  <si>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</si>
  <si>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</si>
  <si>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</si>
  <si>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</si>
  <si>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</si>
  <si>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</si>
  <si>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</si>
  <si>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</si>
  <si>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</si>
  <si>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</si>
  <si>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</si>
  <si>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</si>
  <si>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</si>
  <si>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</si>
  <si>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</si>
  <si>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</si>
  <si>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</si>
  <si>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</si>
  <si>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</si>
  <si>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</si>
  <si>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</si>
  <si>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</si>
  <si>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</si>
  <si>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</si>
  <si>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</si>
  <si>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</si>
  <si>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</si>
  <si>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</si>
  <si>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</si>
  <si>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</si>
  <si>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</si>
  <si>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</si>
  <si>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</si>
  <si>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</si>
  <si>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</si>
  <si>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</si>
  <si>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</si>
  <si>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</si>
  <si>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</si>
  <si>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</si>
  <si>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</si>
  <si>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</si>
  <si>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</si>
  <si>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</si>
  <si>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</si>
  <si>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</si>
  <si>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</si>
  <si>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</si>
  <si>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</si>
  <si>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</si>
  <si>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</si>
  <si>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</si>
  <si>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</si>
  <si>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</si>
  <si>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</si>
  <si>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</si>
  <si>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</si>
  <si>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</si>
  <si>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</si>
  <si>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</si>
  <si>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</si>
  <si>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</si>
  <si>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</si>
  <si>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</si>
  <si>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</si>
  <si>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</si>
  <si>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</si>
  <si>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</si>
  <si>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</si>
  <si>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</si>
  <si>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</si>
  <si>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</si>
  <si>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</si>
  <si>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</si>
  <si>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</si>
  <si>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</si>
  <si>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</si>
  <si>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</si>
  <si>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</si>
  <si>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</si>
  <si>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</si>
  <si>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</si>
  <si>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</si>
  <si>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</si>
  <si>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</si>
  <si>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</si>
  <si>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</si>
  <si>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</si>
  <si>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</si>
  <si>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</si>
  <si>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</si>
  <si>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</si>
  <si>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</si>
  <si>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</si>
  <si>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</si>
  <si>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</si>
  <si>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</si>
  <si>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</si>
  <si>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</si>
  <si>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</si>
  <si>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</si>
  <si>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</si>
  <si>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</si>
  <si>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</si>
  <si>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</si>
  <si>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</si>
  <si>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</si>
  <si>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</si>
  <si>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</si>
  <si>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</si>
  <si>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</si>
  <si>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</si>
  <si>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</si>
  <si>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</si>
  <si>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</si>
  <si>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</si>
  <si>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</si>
  <si>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</si>
  <si>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</si>
  <si>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</si>
  <si>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</si>
  <si>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</si>
  <si>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</si>
  <si>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</si>
  <si>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</si>
  <si>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</si>
  <si>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</si>
  <si>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</si>
  <si>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</si>
  <si>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</si>
  <si>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</si>
  <si>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</si>
  <si>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</si>
  <si>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</si>
  <si>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</si>
  <si>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</si>
  <si>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</si>
  <si>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</si>
  <si>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</si>
  <si>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</si>
  <si>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</si>
  <si>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</si>
  <si>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</si>
  <si>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</si>
  <si>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</si>
  <si>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</si>
  <si>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</si>
  <si>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</si>
  <si>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</si>
  <si>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</si>
  <si>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</si>
  <si>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</si>
  <si>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</si>
  <si>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</si>
  <si>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</si>
  <si>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</si>
  <si>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</si>
  <si>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</si>
  <si>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</si>
  <si>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</si>
  <si>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</si>
  <si>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</si>
  <si>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</si>
  <si>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</si>
  <si>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</si>
  <si>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</si>
  <si>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</si>
  <si>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</si>
  <si>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</si>
  <si>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</si>
  <si>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</si>
  <si>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</si>
  <si>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</si>
  <si>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</si>
  <si>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</si>
  <si>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</si>
  <si>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</si>
  <si>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</si>
  <si>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</si>
  <si>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</si>
  <si>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</si>
  <si>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</si>
  <si>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</si>
  <si>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</si>
  <si>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</si>
  <si>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</si>
  <si>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</si>
  <si>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</si>
  <si>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</si>
  <si>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</si>
  <si>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</si>
  <si>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</si>
  <si>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</si>
  <si>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</si>
  <si>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</si>
  <si>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</si>
  <si>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</si>
  <si>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</si>
  <si>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</si>
  <si>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</si>
  <si>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</si>
  <si>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</si>
  <si>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</si>
  <si>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</si>
  <si>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</si>
  <si>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</si>
  <si>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</si>
  <si>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</si>
  <si>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</si>
  <si>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</si>
  <si>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</si>
  <si>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</si>
  <si>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</si>
  <si>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</si>
  <si>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</si>
  <si>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</si>
  <si>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</si>
  <si>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</si>
  <si>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</si>
  <si>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</si>
  <si>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</si>
  <si>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</si>
  <si>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</si>
  <si>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</si>
  <si>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</si>
  <si>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</si>
  <si>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</si>
  <si>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</si>
  <si>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</si>
  <si>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</si>
  <si>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</si>
  <si>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</si>
  <si>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</si>
  <si>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</si>
  <si>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</si>
  <si>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</si>
  <si>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</si>
  <si>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</si>
  <si>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</si>
  <si>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</si>
  <si>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</si>
  <si>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</si>
  <si>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</si>
  <si>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</si>
  <si>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</si>
  <si>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</si>
  <si>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</si>
  <si>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</si>
  <si>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</si>
  <si>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</si>
  <si>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</si>
  <si>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</si>
  <si>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</si>
  <si>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</si>
  <si>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</si>
  <si>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</si>
  <si>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</si>
  <si>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</si>
  <si>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</si>
  <si>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</si>
  <si>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</si>
  <si>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</si>
  <si>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</si>
  <si>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</si>
  <si>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</si>
  <si>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</si>
  <si>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</si>
  <si>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</si>
  <si>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</si>
  <si>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</si>
  <si>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</si>
  <si>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</si>
  <si>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</si>
  <si>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</si>
  <si>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</si>
  <si>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</si>
  <si>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</si>
  <si>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</si>
  <si>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</si>
  <si>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</si>
  <si>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</si>
  <si>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</si>
  <si>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</si>
  <si>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</si>
  <si>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</si>
  <si>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</si>
  <si>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</si>
  <si>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</si>
  <si>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</si>
  <si>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</si>
  <si>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</si>
  <si>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</si>
  <si>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</si>
  <si>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</si>
  <si>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</si>
  <si>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</si>
  <si>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</si>
  <si>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</si>
  <si>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</si>
  <si>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</si>
  <si>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</si>
  <si>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</si>
  <si>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</si>
  <si>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</si>
  <si>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</si>
  <si>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</si>
  <si>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</si>
  <si>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</si>
  <si>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</si>
  <si>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</si>
  <si>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</si>
  <si>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</si>
  <si>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</si>
  <si>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</si>
  <si>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</si>
  <si>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</si>
  <si>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</si>
  <si>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</si>
  <si>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</si>
  <si>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</si>
  <si>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</si>
  <si>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</si>
  <si>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</si>
  <si>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</si>
  <si>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</si>
  <si>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</si>
  <si>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</si>
  <si>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</si>
  <si>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</si>
  <si>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</si>
  <si>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</si>
  <si>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</si>
  <si>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</si>
  <si>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</si>
  <si>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</si>
  <si>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</si>
  <si>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</si>
  <si>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</si>
  <si>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</si>
  <si>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</si>
  <si>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</si>
  <si>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</si>
  <si>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</si>
  <si>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</si>
  <si>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</si>
  <si>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</si>
  <si>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</si>
  <si>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</si>
  <si>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</si>
  <si>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</si>
  <si>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</si>
  <si>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</si>
  <si>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</si>
  <si>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</si>
  <si>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</si>
  <si>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</si>
  <si>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</si>
  <si>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</si>
  <si>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</si>
  <si>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</si>
  <si>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</si>
  <si>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</si>
  <si>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</si>
  <si>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</si>
  <si>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</si>
  <si>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</si>
  <si>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</si>
  <si>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</si>
  <si>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</si>
  <si>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</si>
  <si>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</si>
  <si>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</si>
  <si>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</si>
  <si>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</si>
  <si>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</si>
  <si>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</si>
  <si>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</si>
  <si>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</si>
  <si>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</si>
  <si>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</si>
  <si>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</si>
  <si>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</si>
  <si>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</si>
  <si>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</si>
  <si>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</si>
  <si>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</si>
  <si>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</si>
  <si>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</si>
  <si>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</si>
  <si>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</si>
  <si>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</si>
  <si>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</si>
  <si>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</si>
  <si>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</si>
  <si>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</si>
  <si>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</si>
  <si>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</si>
  <si>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</si>
  <si>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</si>
  <si>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</si>
  <si>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</si>
  <si>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</si>
  <si>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</si>
  <si>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</si>
  <si>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</si>
  <si>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</si>
  <si>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</si>
  <si>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</si>
  <si>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</si>
  <si>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</si>
  <si>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</si>
  <si>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</si>
  <si>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</si>
  <si>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</si>
  <si>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</si>
  <si>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</si>
  <si>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</si>
  <si>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</si>
  <si>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</si>
  <si>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</si>
  <si>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</si>
  <si>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</si>
  <si>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</si>
  <si>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</si>
  <si>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</si>
  <si>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</si>
  <si>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</si>
  <si>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</si>
  <si>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</si>
  <si>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</si>
  <si>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</si>
  <si>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</si>
  <si>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</si>
  <si>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</si>
  <si>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</si>
  <si>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</si>
  <si>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</si>
  <si>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</si>
  <si>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</si>
  <si>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</si>
  <si>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</si>
  <si>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</si>
  <si>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</si>
  <si>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</si>
  <si>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</si>
  <si>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</si>
  <si>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</si>
  <si>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</si>
  <si>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</si>
  <si>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</si>
  <si>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</si>
  <si>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</si>
  <si>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</si>
  <si>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</si>
  <si>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</si>
  <si>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</si>
  <si>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</si>
  <si>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</si>
  <si>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</si>
  <si>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</si>
  <si>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</si>
  <si>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</si>
  <si>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</si>
  <si>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</si>
  <si>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</si>
  <si>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</si>
  <si>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</si>
  <si>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</si>
  <si>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</si>
  <si>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</si>
  <si>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</si>
  <si>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</si>
  <si>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</si>
  <si>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</si>
  <si>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</si>
  <si>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</si>
  <si>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</si>
  <si>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</si>
  <si>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</si>
  <si>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</si>
  <si>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</si>
  <si>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</si>
  <si>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</si>
  <si>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</si>
  <si>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</si>
  <si>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</si>
  <si>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</si>
  <si>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</si>
  <si>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</si>
  <si>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</si>
  <si>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</si>
  <si>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</si>
  <si>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</si>
  <si>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</si>
  <si>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</si>
  <si>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</si>
  <si>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</si>
  <si>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</si>
  <si>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</si>
  <si>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</si>
  <si>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</si>
  <si>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</si>
  <si>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</si>
  <si>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</si>
  <si>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</si>
  <si>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</si>
  <si>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</si>
  <si>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</si>
  <si>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</si>
  <si>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</si>
  <si>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</si>
  <si>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</si>
  <si>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</si>
  <si>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</si>
  <si>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</si>
  <si>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</si>
  <si>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</si>
  <si>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</si>
  <si>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</si>
  <si>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</si>
  <si>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</si>
  <si>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</si>
  <si>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</si>
  <si>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</si>
  <si>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</si>
  <si>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</si>
  <si>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</si>
  <si>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</si>
  <si>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</si>
  <si>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</si>
  <si>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</si>
  <si>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</si>
  <si>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</si>
  <si>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</si>
  <si>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</si>
  <si>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</si>
  <si>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</si>
  <si>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</si>
  <si>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</si>
  <si>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</si>
  <si>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</si>
  <si>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</si>
  <si>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</si>
  <si>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</si>
  <si>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</si>
  <si>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</si>
  <si>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</si>
  <si>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</si>
  <si>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</si>
  <si>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</si>
  <si>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</si>
  <si>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</si>
  <si>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</si>
  <si>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</si>
  <si>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</si>
  <si>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</si>
  <si>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</si>
  <si>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</si>
  <si>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</si>
  <si>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</si>
  <si>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</si>
  <si>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</si>
  <si>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</si>
  <si>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</si>
  <si>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</si>
  <si>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</si>
  <si>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</si>
  <si>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</si>
  <si>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</si>
  <si>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</si>
  <si>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</si>
  <si>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</si>
  <si>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</si>
  <si>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</si>
  <si>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</si>
  <si>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</si>
  <si>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</si>
  <si>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</si>
  <si>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</si>
  <si>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</si>
  <si>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</si>
  <si>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</si>
  <si>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</si>
  <si>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</si>
  <si>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</si>
  <si>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</si>
  <si>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</si>
  <si>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</si>
  <si>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</si>
  <si>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</si>
  <si>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</si>
  <si>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</si>
  <si>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</si>
  <si>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</si>
  <si>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</si>
  <si>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</si>
  <si>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</si>
  <si>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</si>
  <si>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</si>
  <si>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</si>
  <si>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</si>
  <si>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</si>
  <si>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</si>
  <si>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</si>
  <si>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</si>
  <si>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</si>
  <si>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</si>
  <si>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</si>
  <si>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</si>
  <si>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</si>
  <si>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</si>
  <si>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</si>
  <si>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</si>
  <si>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</si>
  <si>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</si>
  <si>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</si>
  <si>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</si>
  <si>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</si>
  <si>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</si>
  <si>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</si>
  <si>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</si>
  <si>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</si>
  <si>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</si>
  <si>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</si>
  <si>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</si>
  <si>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</si>
  <si>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</si>
  <si>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</si>
  <si>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</si>
  <si>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</si>
  <si>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</si>
  <si>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</si>
  <si>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</si>
  <si>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</si>
  <si>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</si>
  <si>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</si>
  <si>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</si>
  <si>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</si>
  <si>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</si>
  <si>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</si>
  <si>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</si>
  <si>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</si>
  <si>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</si>
  <si>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</si>
  <si>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</si>
  <si>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</si>
  <si>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</si>
  <si>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</si>
  <si>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</si>
  <si>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</si>
  <si>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</si>
  <si>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</si>
  <si>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</si>
  <si>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</si>
  <si>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</si>
  <si>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</si>
  <si>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</si>
  <si>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</si>
  <si>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</si>
  <si>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</si>
  <si>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</si>
  <si>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</si>
  <si>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</si>
  <si>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</si>
  <si>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</si>
  <si>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</si>
  <si>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</si>
  <si>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</si>
  <si>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</si>
  <si>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</si>
  <si>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</si>
  <si>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</si>
  <si>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</si>
  <si>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</si>
  <si>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</si>
  <si>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</si>
  <si>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</si>
  <si>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</si>
  <si>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</si>
  <si>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</si>
  <si>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</si>
  <si>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</si>
  <si>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</si>
  <si>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</si>
  <si>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</si>
  <si>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</si>
  <si>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</si>
  <si>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</si>
  <si>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</si>
  <si>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</si>
  <si>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</si>
  <si>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</si>
  <si>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</si>
  <si>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</si>
  <si>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</si>
  <si>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</si>
  <si>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</si>
  <si>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</si>
  <si>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</si>
  <si>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</si>
  <si>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</si>
  <si>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</si>
  <si>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</si>
  <si>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</si>
  <si>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</si>
  <si>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</si>
  <si>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</si>
  <si>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</si>
  <si>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</si>
  <si>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</si>
  <si>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</si>
  <si>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</si>
  <si>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</si>
  <si>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</si>
  <si>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</si>
  <si>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</si>
  <si>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</si>
  <si>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</si>
  <si>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</si>
  <si>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</si>
  <si>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</si>
  <si>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</si>
  <si>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</si>
  <si>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</si>
  <si>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</si>
  <si>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</si>
  <si>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</si>
  <si>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</si>
  <si>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</si>
  <si>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</si>
  <si>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</si>
  <si>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</si>
  <si>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</si>
  <si>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</si>
  <si>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</si>
  <si>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</si>
  <si>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</si>
  <si>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</si>
  <si>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</si>
  <si>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</si>
  <si>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</si>
  <si>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</si>
  <si>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</si>
  <si>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</si>
  <si>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</si>
  <si>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</si>
  <si>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</si>
  <si>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</si>
  <si>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</si>
  <si>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</si>
  <si>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</si>
  <si>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</si>
  <si>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</si>
  <si>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</si>
  <si>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</si>
  <si>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</si>
  <si>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</si>
  <si>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</si>
  <si>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</si>
  <si>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</si>
  <si>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</si>
  <si>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</si>
  <si>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</si>
  <si>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</si>
  <si>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</si>
  <si>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</si>
  <si>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</si>
  <si>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</si>
  <si>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</si>
  <si>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</si>
  <si>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</si>
  <si>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</si>
  <si>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</si>
  <si>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</si>
  <si>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</si>
  <si>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</si>
  <si>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</si>
  <si>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</si>
  <si>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</si>
  <si>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</si>
  <si>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</si>
  <si>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</si>
  <si>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</si>
  <si>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</si>
  <si>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</si>
  <si>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</si>
  <si>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</si>
  <si>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</si>
  <si>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</si>
  <si>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</si>
  <si>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</si>
  <si>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</si>
  <si>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</si>
  <si>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</si>
  <si>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</si>
  <si>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</si>
  <si>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</si>
  <si>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</si>
  <si>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</si>
  <si>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</si>
  <si>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</si>
  <si>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</si>
  <si>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</si>
  <si>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</si>
  <si>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</si>
  <si>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</si>
  <si>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</si>
  <si>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</si>
  <si>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</si>
  <si>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</si>
  <si>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</si>
  <si>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</si>
  <si>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</si>
  <si>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</si>
  <si>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</si>
  <si>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</si>
  <si>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</si>
  <si>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</si>
  <si>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</si>
  <si>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</si>
  <si>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</si>
  <si>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</si>
  <si>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</si>
  <si>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</si>
  <si>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</si>
  <si>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</si>
  <si>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</si>
  <si>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</si>
  <si>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</si>
  <si>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</si>
  <si>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</si>
  <si>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</si>
  <si>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</si>
  <si>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</si>
  <si>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</si>
  <si>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</si>
  <si>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</si>
  <si>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</si>
  <si>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</si>
  <si>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</si>
  <si>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</si>
  <si>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</si>
  <si>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</si>
  <si>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</si>
  <si>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</si>
  <si>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</si>
  <si>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</si>
  <si>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</si>
  <si>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</si>
  <si>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</si>
  <si>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</si>
  <si>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</si>
  <si>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</si>
  <si>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</si>
  <si>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</si>
  <si>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</si>
  <si>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</si>
  <si>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</si>
  <si>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</si>
  <si>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</si>
  <si>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</si>
  <si>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</si>
  <si>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</si>
  <si>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</si>
  <si>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</si>
  <si>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</si>
  <si>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</si>
  <si>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</si>
  <si>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</si>
  <si>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</si>
  <si>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</si>
  <si>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</si>
  <si>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</si>
  <si>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</si>
  <si>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</si>
  <si>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</si>
  <si>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</si>
  <si>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</si>
  <si>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</si>
  <si>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</si>
  <si>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</si>
  <si>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</si>
  <si>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</si>
  <si>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</si>
  <si>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</si>
  <si>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</si>
  <si>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</si>
  <si>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</si>
  <si>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</si>
  <si>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</si>
  <si>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</si>
  <si>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</si>
  <si>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</si>
  <si>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</si>
  <si>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</si>
  <si>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</si>
  <si>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</si>
  <si>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</si>
  <si>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</si>
  <si>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</si>
  <si>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</si>
  <si>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</si>
  <si>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</si>
  <si>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</si>
  <si>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</si>
  <si>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</si>
  <si>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</si>
  <si>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</si>
  <si>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</si>
  <si>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</si>
  <si>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</si>
  <si>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</si>
  <si>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</si>
  <si>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</si>
  <si>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</si>
  <si>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</si>
  <si>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</si>
  <si>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</si>
  <si>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</si>
  <si>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</si>
  <si>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</si>
  <si>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</si>
  <si>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</si>
  <si>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</si>
  <si>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</si>
  <si>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</si>
  <si>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</si>
  <si>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</si>
  <si>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</si>
  <si>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</si>
  <si>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</si>
  <si>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</si>
  <si>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</si>
  <si>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</si>
  <si>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</si>
  <si>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</si>
  <si>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</si>
  <si>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</si>
  <si>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</si>
  <si>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</si>
  <si>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</si>
  <si>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</si>
  <si>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</si>
  <si>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</si>
  <si>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</si>
  <si>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</si>
  <si>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</si>
  <si>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</si>
  <si>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</si>
  <si>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</si>
  <si>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</si>
  <si>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</si>
  <si>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</si>
  <si>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</si>
  <si>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</si>
  <si>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</si>
  <si>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</si>
  <si>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</si>
  <si>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</si>
  <si>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</si>
  <si>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</si>
  <si>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</si>
  <si>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</si>
  <si>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</si>
  <si>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</si>
  <si>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</si>
  <si>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</si>
  <si>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</si>
  <si>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</si>
  <si>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</si>
  <si>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</si>
  <si>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</si>
  <si>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</si>
  <si>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</si>
  <si>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</si>
  <si>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</si>
  <si>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</si>
  <si>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</si>
  <si>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</si>
  <si>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</si>
  <si>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</si>
  <si>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</si>
  <si>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</si>
  <si>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</si>
  <si>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</si>
  <si>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</si>
  <si>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</si>
  <si>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</si>
  <si>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</si>
  <si>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</si>
  <si>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</si>
  <si>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</si>
  <si>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</si>
  <si>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</si>
  <si>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</si>
  <si>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</si>
  <si>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</si>
  <si>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</si>
  <si>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</si>
  <si>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</si>
  <si>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</si>
  <si>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</si>
  <si>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</si>
  <si>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</si>
  <si>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</si>
  <si>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</si>
  <si>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</si>
  <si>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</si>
  <si>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</si>
  <si>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</si>
  <si>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</si>
  <si>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</si>
  <si>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</si>
  <si>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</si>
  <si>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</si>
  <si>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</si>
  <si>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</si>
  <si>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</si>
  <si>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</si>
  <si>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</si>
  <si>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</si>
  <si>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</si>
  <si>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</si>
  <si>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</si>
  <si>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</si>
  <si>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</si>
  <si>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</si>
  <si>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</si>
  <si>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</si>
  <si>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</si>
  <si>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</si>
  <si>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</si>
  <si>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</si>
  <si>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</si>
  <si>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</si>
  <si>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</si>
  <si>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</si>
  <si>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</si>
  <si>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</si>
  <si>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</si>
  <si>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</si>
  <si>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</si>
  <si>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</si>
  <si>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</si>
  <si>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</si>
  <si>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</si>
  <si>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</si>
  <si>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</si>
  <si>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</si>
  <si>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</si>
  <si>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</si>
  <si>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</si>
  <si>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</si>
  <si>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</si>
  <si>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</si>
  <si>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</si>
  <si>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</si>
  <si>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</si>
  <si>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</si>
  <si>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</si>
  <si>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</si>
  <si>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</si>
  <si>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</si>
  <si>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</si>
  <si>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</si>
  <si>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</si>
  <si>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</si>
  <si>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</si>
  <si>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</si>
  <si>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</si>
  <si>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</si>
  <si>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</si>
  <si>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</si>
  <si>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</si>
  <si>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</si>
  <si>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</si>
  <si>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</si>
  <si>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</si>
  <si>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</si>
  <si>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</si>
  <si>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</si>
  <si>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</si>
  <si>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</si>
  <si>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</si>
  <si>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</si>
  <si>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</si>
  <si>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</si>
  <si>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</si>
  <si>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</si>
  <si>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</si>
  <si>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</si>
  <si>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</si>
  <si>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</si>
  <si>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</si>
  <si>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</si>
  <si>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</si>
  <si>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</si>
  <si>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</si>
  <si>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</si>
  <si>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</si>
  <si>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</si>
  <si>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</si>
  <si>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</si>
  <si>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</si>
  <si>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</si>
  <si>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</si>
  <si>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</si>
  <si>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</si>
  <si>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</si>
  <si>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</si>
  <si>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</si>
  <si>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</si>
  <si>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</si>
  <si>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</si>
  <si>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</si>
  <si>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</si>
  <si>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</si>
  <si>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</si>
  <si>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</si>
  <si>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</si>
  <si>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</si>
  <si>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</si>
  <si>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</si>
  <si>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</si>
  <si>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</si>
  <si>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</si>
  <si>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</si>
  <si>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</si>
  <si>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</si>
  <si>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</si>
  <si>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</si>
  <si>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</si>
  <si>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</si>
  <si>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</si>
  <si>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</si>
  <si>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</si>
  <si>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</si>
  <si>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</si>
  <si>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</si>
  <si>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</si>
  <si>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</si>
  <si>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</si>
  <si>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</si>
  <si>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</si>
  <si>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</si>
  <si>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</si>
  <si>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</si>
  <si>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</si>
  <si>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</si>
  <si>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</si>
  <si>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</si>
  <si>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</si>
  <si>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</si>
  <si>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</si>
  <si>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</si>
  <si>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</si>
  <si>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</si>
  <si>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</si>
  <si>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</si>
  <si>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</si>
  <si>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</si>
  <si>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</si>
  <si>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</si>
  <si>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</si>
  <si>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</si>
  <si>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</si>
  <si>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</si>
  <si>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</si>
  <si>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</si>
  <si>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</si>
  <si>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</si>
  <si>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</si>
  <si>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</si>
  <si>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</si>
  <si>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</si>
  <si>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</si>
  <si>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</si>
  <si>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</si>
  <si>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</si>
  <si>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</si>
  <si>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</si>
  <si>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</si>
  <si>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</si>
  <si>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</si>
  <si>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</si>
  <si>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</si>
  <si>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</si>
  <si>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</si>
  <si>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</si>
  <si>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</si>
  <si>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</si>
  <si>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</si>
  <si>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</si>
  <si>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</si>
  <si>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</si>
  <si>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</si>
  <si>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</si>
  <si>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</si>
  <si>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</si>
  <si>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</si>
  <si>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</si>
  <si>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</si>
  <si>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</si>
  <si>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</si>
  <si>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</si>
  <si>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</si>
  <si>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</si>
  <si>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</si>
  <si>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</si>
  <si>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</si>
  <si>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</si>
  <si>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</si>
  <si>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</si>
  <si>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</si>
  <si>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</si>
  <si>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</si>
  <si>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</si>
  <si>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</si>
  <si>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</si>
  <si>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</si>
  <si>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</si>
  <si>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</si>
  <si>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</si>
  <si>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</si>
  <si>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</si>
  <si>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</si>
  <si>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</si>
  <si>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</si>
  <si>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</si>
  <si>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</si>
  <si>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</si>
  <si>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</si>
  <si>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</si>
  <si>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</si>
  <si>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</si>
  <si>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</si>
  <si>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</si>
  <si>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</si>
  <si>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</si>
  <si>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</si>
  <si>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</si>
  <si>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</si>
  <si>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</si>
  <si>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</si>
  <si>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</si>
  <si>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</si>
  <si>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</si>
  <si>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</si>
  <si>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</si>
  <si>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</si>
  <si>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</si>
  <si>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</si>
  <si>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</si>
  <si>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</si>
  <si>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</si>
  <si>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</si>
  <si>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</si>
  <si>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</si>
  <si>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</si>
  <si>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</si>
  <si>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</si>
  <si>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</si>
  <si>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</si>
  <si>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</si>
  <si>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</si>
  <si>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</si>
  <si>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</si>
  <si>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</si>
  <si>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</si>
  <si>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</si>
  <si>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</si>
  <si>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</si>
  <si>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</si>
  <si>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</si>
  <si>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</si>
  <si>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</si>
  <si>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</si>
  <si>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</si>
  <si>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</si>
  <si>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</si>
  <si>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</si>
  <si>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</si>
  <si>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</si>
  <si>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</si>
  <si>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</si>
  <si>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</si>
  <si>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</si>
  <si>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</si>
  <si>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</si>
  <si>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</si>
  <si>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</si>
  <si>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</si>
  <si>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</si>
  <si>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</si>
  <si>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</si>
  <si>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</si>
  <si>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</si>
  <si>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</si>
  <si>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</si>
  <si>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</si>
  <si>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</si>
  <si>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</si>
  <si>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</si>
  <si>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</si>
  <si>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</si>
  <si>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</si>
  <si>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</si>
  <si>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</si>
  <si>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</si>
  <si>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</si>
  <si>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</si>
  <si>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</si>
  <si>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</si>
  <si>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</si>
  <si>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</si>
  <si>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</si>
  <si>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</si>
  <si>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</si>
  <si>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</si>
  <si>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</si>
  <si>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</si>
  <si>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</si>
  <si>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</si>
  <si>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</si>
  <si>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</si>
  <si>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</si>
  <si>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</si>
  <si>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</si>
  <si>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</si>
  <si>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</si>
  <si>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</si>
  <si>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</si>
  <si>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</si>
  <si>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</si>
  <si>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</si>
  <si>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</si>
  <si>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</si>
  <si>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</si>
  <si>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</si>
  <si>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</si>
  <si>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</si>
  <si>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</si>
  <si>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</si>
  <si>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</si>
  <si>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</si>
  <si>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</si>
  <si>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</si>
  <si>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</si>
  <si>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</si>
  <si>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</si>
  <si>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</si>
  <si>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</si>
  <si>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</si>
  <si>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</si>
  <si>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</si>
  <si>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</si>
  <si>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</si>
  <si>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</si>
  <si>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</si>
  <si>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</si>
  <si>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</si>
  <si>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</si>
  <si>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</si>
  <si>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</si>
  <si>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</si>
  <si>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</si>
  <si>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</si>
  <si>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</si>
  <si>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</si>
  <si>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</si>
  <si>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</si>
  <si>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</si>
  <si>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</si>
  <si>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</si>
  <si>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</si>
  <si>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</si>
  <si>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</si>
  <si>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</si>
  <si>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</si>
  <si>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</si>
  <si>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</si>
  <si>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</si>
  <si>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</si>
  <si>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</si>
  <si>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</si>
  <si>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</si>
  <si>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</si>
  <si>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</si>
  <si>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</si>
  <si>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</si>
  <si>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</si>
  <si>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</si>
  <si>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</si>
  <si>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</si>
  <si>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</si>
  <si>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</si>
  <si>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</si>
  <si>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</si>
  <si>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</si>
  <si>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</si>
  <si>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</si>
  <si>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</si>
  <si>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</si>
  <si>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</si>
  <si>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</si>
  <si>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</si>
  <si>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</si>
  <si>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</si>
  <si>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</si>
  <si>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</si>
  <si>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</si>
  <si>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</si>
  <si>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</si>
  <si>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</si>
  <si>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</si>
  <si>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</si>
  <si>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</si>
  <si>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</si>
  <si>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</si>
  <si>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</si>
  <si>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</si>
  <si>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</si>
  <si>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</si>
  <si>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</si>
  <si>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</si>
  <si>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</si>
  <si>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</si>
  <si>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</si>
  <si>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</si>
  <si>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</si>
  <si>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</si>
  <si>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</si>
  <si>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</si>
  <si>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</si>
  <si>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</si>
  <si>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</si>
  <si>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</si>
  <si>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</si>
  <si>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</si>
  <si>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</si>
  <si>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</si>
  <si>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</si>
  <si>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</si>
  <si>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</si>
  <si>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</si>
  <si>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</si>
  <si>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</si>
  <si>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</si>
  <si>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</si>
  <si>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</si>
  <si>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</si>
  <si>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</si>
  <si>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</si>
  <si>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</si>
  <si>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</si>
  <si>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</si>
  <si>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</si>
  <si>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</si>
  <si>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</si>
  <si>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</si>
  <si>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</si>
  <si>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</si>
  <si>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</si>
  <si>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</si>
  <si>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</si>
  <si>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</si>
  <si>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</si>
  <si>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</si>
  <si>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</si>
  <si>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</si>
  <si>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</si>
  <si>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</si>
  <si>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</si>
  <si>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</si>
  <si>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</si>
  <si>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</si>
  <si>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</si>
  <si>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</si>
  <si>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</si>
  <si>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</si>
  <si>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</si>
  <si>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</si>
  <si>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</si>
  <si>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</si>
  <si>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</si>
  <si>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</si>
  <si>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</si>
  <si>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</si>
  <si>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</si>
  <si>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</si>
  <si>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</si>
  <si>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</si>
  <si>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</si>
  <si>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</si>
  <si>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</si>
  <si>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</si>
  <si>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</si>
  <si>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</si>
  <si>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</si>
  <si>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</si>
  <si>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</si>
  <si>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</si>
  <si>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</si>
  <si>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</si>
  <si>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</si>
  <si>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</si>
  <si>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</si>
  <si>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</si>
  <si>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</si>
  <si>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</si>
  <si>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</si>
  <si>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</si>
  <si>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</si>
  <si>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</si>
  <si>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</si>
  <si>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</si>
  <si>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</si>
  <si>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</si>
  <si>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</si>
  <si>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</si>
  <si>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</si>
  <si>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</si>
  <si>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</si>
  <si>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</si>
  <si>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</si>
  <si>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</si>
  <si>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</si>
  <si>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</si>
  <si>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</si>
  <si>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</si>
  <si>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</si>
  <si>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</si>
  <si>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</si>
  <si>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</si>
  <si>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</si>
  <si>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</si>
  <si>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</si>
  <si>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</si>
  <si>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</si>
  <si>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</si>
  <si>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</si>
  <si>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</si>
  <si>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</si>
  <si>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</si>
  <si>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</si>
  <si>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</si>
  <si>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</si>
  <si>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</si>
  <si>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</si>
  <si>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</si>
  <si>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</si>
  <si>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</si>
  <si>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</si>
  <si>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</si>
  <si>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</si>
  <si>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</si>
  <si>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</si>
  <si>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</si>
  <si>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</si>
  <si>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</si>
  <si>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</si>
  <si>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</si>
  <si>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</si>
  <si>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</si>
  <si>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</si>
  <si>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</si>
  <si>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</si>
  <si>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</si>
  <si>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</si>
  <si>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</si>
  <si>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</si>
  <si>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</si>
  <si>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</si>
  <si>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</si>
  <si>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</si>
  <si>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</si>
  <si>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</si>
  <si>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</si>
  <si>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</si>
  <si>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</si>
  <si>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</si>
  <si>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</si>
  <si>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</si>
  <si>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</si>
  <si>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</si>
  <si>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</si>
  <si>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</si>
  <si>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</si>
  <si>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</si>
  <si>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</si>
  <si>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</si>
  <si>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</si>
  <si>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</si>
  <si>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</si>
  <si>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</si>
  <si>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</si>
  <si>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</si>
  <si>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</si>
  <si>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</si>
  <si>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</si>
  <si>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</si>
  <si>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</si>
  <si>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</si>
  <si>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</si>
  <si>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</si>
  <si>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</si>
  <si>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</si>
  <si>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</si>
  <si>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</si>
  <si>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</si>
  <si>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</si>
  <si>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</si>
  <si>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</si>
  <si>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</si>
  <si>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</si>
  <si>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</si>
  <si>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</si>
  <si>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</si>
  <si>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</si>
  <si>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</si>
  <si>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</si>
  <si>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</si>
  <si>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</si>
  <si>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</si>
  <si>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</si>
  <si>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</si>
  <si>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</si>
  <si>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</si>
  <si>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</si>
  <si>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</si>
  <si>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</si>
  <si>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</si>
  <si>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</si>
  <si>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</si>
  <si>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</si>
  <si>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</si>
  <si>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</si>
  <si>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</si>
  <si>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</si>
  <si>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</si>
  <si>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</si>
  <si>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</si>
  <si>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</si>
  <si>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</si>
  <si>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</si>
  <si>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</si>
  <si>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</si>
  <si>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</si>
  <si>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</si>
  <si>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</si>
  <si>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</si>
  <si>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</si>
  <si>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</si>
  <si>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</si>
  <si>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</si>
  <si>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</si>
  <si>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</si>
  <si>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</si>
  <si>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</si>
  <si>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</si>
  <si>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</si>
  <si>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</si>
  <si>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</si>
  <si>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</si>
  <si>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</si>
  <si>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</si>
  <si>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</si>
  <si>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</si>
  <si>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</si>
  <si>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</si>
  <si>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</si>
  <si>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</si>
  <si>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</si>
  <si>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</si>
  <si>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</si>
  <si>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</si>
  <si>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</si>
  <si>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</si>
  <si>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</si>
  <si>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</si>
  <si>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</si>
  <si>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</si>
  <si>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</si>
  <si>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</si>
  <si>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</si>
  <si>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</si>
  <si>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</si>
  <si>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</si>
  <si>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</si>
  <si>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</si>
  <si>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</si>
  <si>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</si>
  <si>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</si>
  <si>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</si>
  <si>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</si>
  <si>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</si>
  <si>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</si>
  <si>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</si>
  <si>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</si>
  <si>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</si>
  <si>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</si>
  <si>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</si>
  <si>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</si>
  <si>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</si>
  <si>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</si>
  <si>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</si>
  <si>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</si>
  <si>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</si>
  <si>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</si>
  <si>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</si>
  <si>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</si>
  <si>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</si>
  <si>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</si>
  <si>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</si>
  <si>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</si>
  <si>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</si>
  <si>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</si>
  <si>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</si>
  <si>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</si>
  <si>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</si>
  <si>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</si>
  <si>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</si>
  <si>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</si>
  <si>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</si>
  <si>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</si>
  <si>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</si>
  <si>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</si>
  <si>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</si>
  <si>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</si>
  <si>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</si>
  <si>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</si>
  <si>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</si>
  <si>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</si>
  <si>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</si>
  <si>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</si>
  <si>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</si>
  <si>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</si>
  <si>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</si>
  <si>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</si>
  <si>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</si>
  <si>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</si>
  <si>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</si>
  <si>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</si>
  <si>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</si>
  <si>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</si>
  <si>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</si>
  <si>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</si>
  <si>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</si>
  <si>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</si>
  <si>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</si>
  <si>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</si>
  <si>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</si>
  <si>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</si>
  <si>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</si>
  <si>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</si>
  <si>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</si>
  <si>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</si>
  <si>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</si>
  <si>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</si>
  <si>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</si>
  <si>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</si>
  <si>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</si>
  <si>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</si>
  <si>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</si>
  <si>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</si>
  <si>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</si>
  <si>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</si>
  <si>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</si>
  <si>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</si>
  <si>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</si>
  <si>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</si>
  <si>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</si>
  <si>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</si>
  <si>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</si>
  <si>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</si>
  <si>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</si>
  <si>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</si>
  <si>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</si>
  <si>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</si>
  <si>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</si>
  <si>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</si>
  <si>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</si>
  <si>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</si>
  <si>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</si>
  <si>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</si>
  <si>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</si>
  <si>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</si>
  <si>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</si>
  <si>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</si>
  <si>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</si>
  <si>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</si>
  <si>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</si>
  <si>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</si>
  <si>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</si>
  <si>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</si>
  <si>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</si>
  <si>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</si>
  <si>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</si>
  <si>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</si>
  <si>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</si>
  <si>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</si>
  <si>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</si>
  <si>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</si>
  <si>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</si>
  <si>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</si>
  <si>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</si>
  <si>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</si>
  <si>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</si>
  <si>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</si>
  <si>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</si>
  <si>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</si>
  <si>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</si>
  <si>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</si>
  <si>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</si>
  <si>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</si>
  <si>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</si>
  <si>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</si>
  <si>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</si>
  <si>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</si>
  <si>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</si>
  <si>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</si>
  <si>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</si>
  <si>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</si>
  <si>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</si>
  <si>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</si>
  <si>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</si>
  <si>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</si>
  <si>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</si>
  <si>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</si>
  <si>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</si>
  <si>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</si>
  <si>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</si>
  <si>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</si>
  <si>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</si>
  <si>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</si>
  <si>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</si>
  <si>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</si>
  <si>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</si>
  <si>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</si>
  <si>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</si>
  <si>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</si>
  <si>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</si>
  <si>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</si>
  <si>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</si>
  <si>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</si>
  <si>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</si>
  <si>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</si>
  <si>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</si>
  <si>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</si>
  <si>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</si>
  <si>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</si>
  <si>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</si>
  <si>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</si>
  <si>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</si>
  <si>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</si>
  <si>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</si>
  <si>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</si>
  <si>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</si>
  <si>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</si>
  <si>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</si>
  <si>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</si>
  <si>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</si>
  <si>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</si>
  <si>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</si>
  <si>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</si>
  <si>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</si>
  <si>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</si>
  <si>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</si>
  <si>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</si>
  <si>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</si>
  <si>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</si>
  <si>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</si>
  <si>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</si>
  <si>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</si>
  <si>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</si>
  <si>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</si>
  <si>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</si>
  <si>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</si>
  <si>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</si>
  <si>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</si>
  <si>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</si>
  <si>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</si>
  <si>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</si>
  <si>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</si>
  <si>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</si>
  <si>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</si>
  <si>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</si>
  <si>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</si>
  <si>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</si>
  <si>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</si>
  <si>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</si>
  <si>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</si>
  <si>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</si>
  <si>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</si>
  <si>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</si>
  <si>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</si>
  <si>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</si>
  <si>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</si>
  <si>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</si>
  <si>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</si>
  <si>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</si>
  <si>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</si>
  <si>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</si>
  <si>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</si>
  <si>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</si>
  <si>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</si>
  <si>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</si>
  <si>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</si>
  <si>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</si>
  <si>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</si>
  <si>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</si>
  <si>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</si>
  <si>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</si>
  <si>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</si>
  <si>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</si>
  <si>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</si>
  <si>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</si>
  <si>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</si>
  <si>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</si>
  <si>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</si>
  <si>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</si>
  <si>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</si>
  <si>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</si>
  <si>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</si>
  <si>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</si>
  <si>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</si>
  <si>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</si>
  <si>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</si>
  <si>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</si>
  <si>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</si>
  <si>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</si>
  <si>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</si>
  <si>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</si>
  <si>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</si>
  <si>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</si>
  <si>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</si>
  <si>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</si>
  <si>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</si>
  <si>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</si>
  <si>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</si>
  <si>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</si>
  <si>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</si>
  <si>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</si>
  <si>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</si>
  <si>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</si>
  <si>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</si>
  <si>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</si>
  <si>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</si>
  <si>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</si>
  <si>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</si>
  <si>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</si>
  <si>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</si>
  <si>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</si>
  <si>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</si>
  <si>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</si>
  <si>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</si>
  <si>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</si>
  <si>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</si>
  <si>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</si>
  <si>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</si>
  <si>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</si>
  <si>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</si>
  <si>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</si>
  <si>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</si>
  <si>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</si>
  <si>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</si>
  <si>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</si>
  <si>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</si>
  <si>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</si>
  <si>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</si>
  <si>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</si>
  <si>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</si>
  <si>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</si>
  <si>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</si>
  <si>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</si>
  <si>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</si>
  <si>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</si>
  <si>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</si>
  <si>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</si>
  <si>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</si>
  <si>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</si>
  <si>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</si>
  <si>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</si>
  <si>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</si>
  <si>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</si>
  <si>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</si>
  <si>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</si>
  <si>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</si>
  <si>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</si>
  <si>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</si>
  <si>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</si>
  <si>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</si>
  <si>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</si>
  <si>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</si>
  <si>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</si>
  <si>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</si>
  <si>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</si>
  <si>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</si>
  <si>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</si>
  <si>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</si>
  <si>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</si>
  <si>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</si>
  <si>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</si>
  <si>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</si>
  <si>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</si>
  <si>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</si>
  <si>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</si>
  <si>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</si>
  <si>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</si>
  <si>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</si>
  <si>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</si>
  <si>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</si>
  <si>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</si>
  <si>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</si>
  <si>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</si>
  <si>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</si>
  <si>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</si>
  <si>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</si>
  <si>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</si>
  <si>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</si>
  <si>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</si>
  <si>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</si>
  <si>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</si>
  <si>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</si>
  <si>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</si>
  <si>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</si>
  <si>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</si>
  <si>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</si>
  <si>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</si>
  <si>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</si>
  <si>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</si>
  <si>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</si>
  <si>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</si>
  <si>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</si>
  <si>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</si>
  <si>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</si>
  <si>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</si>
  <si>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</si>
  <si>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</si>
  <si>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</si>
  <si>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</si>
  <si>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</si>
  <si>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</si>
  <si>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</si>
  <si>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</si>
  <si>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</si>
  <si>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</si>
  <si>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</si>
  <si>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</si>
  <si>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</si>
  <si>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</si>
  <si>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</si>
  <si>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</si>
  <si>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</si>
  <si>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</si>
  <si>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</si>
  <si>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</si>
  <si>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</si>
  <si>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</si>
  <si>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</si>
  <si>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</si>
  <si>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</si>
  <si>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</si>
  <si>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</si>
  <si>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</si>
  <si>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</si>
  <si>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</si>
  <si>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</si>
  <si>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</si>
  <si>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</si>
  <si>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</si>
  <si>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</si>
  <si>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</si>
  <si>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</si>
  <si>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</si>
  <si>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</si>
  <si>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</si>
  <si>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</si>
  <si>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</si>
  <si>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</si>
  <si>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</si>
  <si>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</si>
  <si>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</si>
  <si>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</si>
  <si>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</si>
  <si>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</si>
  <si>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</si>
  <si>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</si>
  <si>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</si>
  <si>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</si>
  <si>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</si>
  <si>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</si>
  <si>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</si>
  <si>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</si>
  <si>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</si>
  <si>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</si>
  <si>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</si>
  <si>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</si>
  <si>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</si>
  <si>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</si>
  <si>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</si>
  <si>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</si>
  <si>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</si>
  <si>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</si>
  <si>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</si>
  <si>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</si>
  <si>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</si>
  <si>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</si>
  <si>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</si>
  <si>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</si>
  <si>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</si>
  <si>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</si>
  <si>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</si>
  <si>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</si>
  <si>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</si>
  <si>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</si>
  <si>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</si>
  <si>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</si>
  <si>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</si>
  <si>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</si>
  <si>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</si>
  <si>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</si>
  <si>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</si>
  <si>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</si>
  <si>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</si>
  <si>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</si>
  <si>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</si>
  <si>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</si>
  <si>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</si>
  <si>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</si>
  <si>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</si>
  <si>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</si>
  <si>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</si>
  <si>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</si>
  <si>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</si>
  <si>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</si>
  <si>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</si>
  <si>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</si>
  <si>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</si>
  <si>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</si>
  <si>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</si>
  <si>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</si>
  <si>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</si>
  <si>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</si>
  <si>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</si>
  <si>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</si>
  <si>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</si>
  <si>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</si>
  <si>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</si>
  <si>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</si>
  <si>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</si>
  <si>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</si>
  <si>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</si>
  <si>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</si>
  <si>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</si>
  <si>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</si>
  <si>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</si>
  <si>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</si>
  <si>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</si>
  <si>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</si>
  <si>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</si>
  <si>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</si>
  <si>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</si>
  <si>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</si>
  <si>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</si>
  <si>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</si>
  <si>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</si>
  <si>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</si>
  <si>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</si>
  <si>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</si>
  <si>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</si>
  <si>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</si>
  <si>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</si>
  <si>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</si>
  <si>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</si>
  <si>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</si>
  <si>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</si>
  <si>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</si>
  <si>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</si>
  <si>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</si>
  <si>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</si>
  <si>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</si>
  <si>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</si>
  <si>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</si>
  <si>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</si>
  <si>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</si>
  <si>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</si>
  <si>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</si>
  <si>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</si>
  <si>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</si>
  <si>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</si>
  <si>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</si>
  <si>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</si>
  <si>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</si>
  <si>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</si>
  <si>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</si>
  <si>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</si>
  <si>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</si>
  <si>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</si>
  <si>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</si>
  <si>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</si>
  <si>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</si>
  <si>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</si>
  <si>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</si>
  <si>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</si>
  <si>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</si>
  <si>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</si>
  <si>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</si>
  <si>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</si>
  <si>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</si>
  <si>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</si>
  <si>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</si>
  <si>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</si>
  <si>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</si>
  <si>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</si>
  <si>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</si>
  <si>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</si>
  <si>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</si>
  <si>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</si>
  <si>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</si>
  <si>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</si>
  <si>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</si>
  <si>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</si>
  <si>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</si>
  <si>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</si>
  <si>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</si>
  <si>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</si>
  <si>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</si>
  <si>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</si>
  <si>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</si>
  <si>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</si>
  <si>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</si>
  <si>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</si>
  <si>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</si>
  <si>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</si>
  <si>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</si>
  <si>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</si>
  <si>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</si>
  <si>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</si>
  <si>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</si>
  <si>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</si>
  <si>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</si>
  <si>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</si>
  <si>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</si>
  <si>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</si>
  <si>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</si>
  <si>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</si>
  <si>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</si>
  <si>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</si>
  <si>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</si>
  <si>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</si>
  <si>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</si>
  <si>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</si>
  <si>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</si>
  <si>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</si>
  <si>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</si>
  <si>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</si>
  <si>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</si>
  <si>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</si>
  <si>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</si>
  <si>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</si>
  <si>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</si>
  <si>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</si>
  <si>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</si>
  <si>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</si>
  <si>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</si>
  <si>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</si>
  <si>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</si>
  <si>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</si>
  <si>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</si>
  <si>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</si>
  <si>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</si>
  <si>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</si>
  <si>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</si>
  <si>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</si>
  <si>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</si>
  <si>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</si>
  <si>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</si>
  <si>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</si>
  <si>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</si>
  <si>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</si>
  <si>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</si>
  <si>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</si>
  <si>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</si>
  <si>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</si>
  <si>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</si>
  <si>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</si>
  <si>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</si>
  <si>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</si>
  <si>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</si>
  <si>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</si>
  <si>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</si>
  <si>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</si>
  <si>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</si>
  <si>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</si>
  <si>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</si>
  <si>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</si>
  <si>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</si>
  <si>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</si>
  <si>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</si>
  <si>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</si>
  <si>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</si>
  <si>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</si>
  <si>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</si>
  <si>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</si>
  <si>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</si>
  <si>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</si>
  <si>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</si>
  <si>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</si>
  <si>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</si>
  <si>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</si>
  <si>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</si>
  <si>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</si>
  <si>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</si>
  <si>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</si>
  <si>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</si>
  <si>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</si>
  <si>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</si>
  <si>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</si>
  <si>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</si>
  <si>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</si>
  <si>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</si>
  <si>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</si>
  <si>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</si>
  <si>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</si>
  <si>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</si>
  <si>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</si>
  <si>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</si>
  <si>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</si>
  <si>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</si>
  <si>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</si>
  <si>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</si>
  <si>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</si>
  <si>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</si>
  <si>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</si>
  <si>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</si>
  <si>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</si>
  <si>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</si>
  <si>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</si>
  <si>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</si>
  <si>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</si>
  <si>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</si>
  <si>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</si>
  <si>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</si>
  <si>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</si>
  <si>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</si>
  <si>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</si>
  <si>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</si>
  <si>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</si>
  <si>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</si>
  <si>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</si>
  <si>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</si>
  <si>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</si>
  <si>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</si>
  <si>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</si>
  <si>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</si>
  <si>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</si>
  <si>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</si>
  <si>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</si>
  <si>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</si>
  <si>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</si>
  <si>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</si>
  <si>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</si>
  <si>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</si>
  <si>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</si>
  <si>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</si>
  <si>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</si>
  <si>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</si>
  <si>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</si>
  <si>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</si>
  <si>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</si>
  <si>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</si>
  <si>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</si>
  <si>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</si>
  <si>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</si>
  <si>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</si>
  <si>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</si>
  <si>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</si>
  <si>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</si>
  <si>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</si>
  <si>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</si>
  <si>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</si>
  <si>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</si>
  <si>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</si>
  <si>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</si>
  <si>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</si>
  <si>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</si>
  <si>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</si>
  <si>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</si>
  <si>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</si>
  <si>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</si>
  <si>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</si>
  <si>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</si>
  <si>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</si>
  <si>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</si>
  <si>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</si>
  <si>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</si>
  <si>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</si>
  <si>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</si>
  <si>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</si>
  <si>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</si>
  <si>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</si>
  <si>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</si>
  <si>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</si>
  <si>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</si>
  <si>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</si>
  <si>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</si>
  <si>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</si>
  <si>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</si>
  <si>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</si>
  <si>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</si>
  <si>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</si>
  <si>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</si>
  <si>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</si>
  <si>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</si>
  <si>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</si>
  <si>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</si>
  <si>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</si>
  <si>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</si>
  <si>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</si>
  <si>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</si>
  <si>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</si>
  <si>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</si>
  <si>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</si>
  <si>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</si>
  <si>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</si>
  <si>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</si>
  <si>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</si>
  <si>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</si>
  <si>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</si>
  <si>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</si>
  <si>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</si>
  <si>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</si>
  <si>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</si>
  <si>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</si>
  <si>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</si>
  <si>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</si>
  <si>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</si>
  <si>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</si>
  <si>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</si>
  <si>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</si>
  <si>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</si>
  <si>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</si>
  <si>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</si>
  <si>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</si>
  <si>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</si>
  <si>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</si>
  <si>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</si>
  <si>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</si>
  <si>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</si>
  <si>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</si>
  <si>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</si>
  <si>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</si>
  <si>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</si>
  <si>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</si>
  <si>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</si>
  <si>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</si>
  <si>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</si>
  <si>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</si>
  <si>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</si>
  <si>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</si>
  <si>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</si>
  <si>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</si>
  <si>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</si>
  <si>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</si>
  <si>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</si>
  <si>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</si>
  <si>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</si>
  <si>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</si>
  <si>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</si>
  <si>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</si>
  <si>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</si>
  <si>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</si>
  <si>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</si>
  <si>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</si>
  <si>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</si>
  <si>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</si>
  <si>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</si>
  <si>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</si>
  <si>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</si>
  <si>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</si>
  <si>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</si>
  <si>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</si>
  <si>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</si>
  <si>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</si>
  <si>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</si>
  <si>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</si>
  <si>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</si>
  <si>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</si>
  <si>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</si>
  <si>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</si>
  <si>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</si>
  <si>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</si>
  <si>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</si>
  <si>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</si>
  <si>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</si>
  <si>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</si>
  <si>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</si>
  <si>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</si>
  <si>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</si>
  <si>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</si>
  <si>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</si>
  <si>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</si>
  <si>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</si>
  <si>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</si>
  <si>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</si>
  <si>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</si>
  <si>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</si>
  <si>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</si>
  <si>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</si>
  <si>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</si>
  <si>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</si>
  <si>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</si>
  <si>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</si>
  <si>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</si>
  <si>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</si>
  <si>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</si>
  <si>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</si>
  <si>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</si>
  <si>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</si>
  <si>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</si>
  <si>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</si>
  <si>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</si>
  <si>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</si>
  <si>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</si>
  <si>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</si>
  <si>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</si>
  <si>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</si>
  <si>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</si>
  <si>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</si>
  <si>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</si>
  <si>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</si>
  <si>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</si>
  <si>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</si>
  <si>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</si>
  <si>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</si>
  <si>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</si>
  <si>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</si>
  <si>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</si>
  <si>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</si>
  <si>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</si>
  <si>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</si>
  <si>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</si>
  <si>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</si>
  <si>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</si>
  <si>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</si>
  <si>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</si>
  <si>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</si>
  <si>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</si>
  <si>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</si>
  <si>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</si>
  <si>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</si>
  <si>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</si>
  <si>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</si>
  <si>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</si>
  <si>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</si>
  <si>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</si>
  <si>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</si>
  <si>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</si>
  <si>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</si>
  <si>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</si>
  <si>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</si>
  <si>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</si>
  <si>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</si>
  <si>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</si>
  <si>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</si>
  <si>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</si>
  <si>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</si>
  <si>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</si>
  <si>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</si>
  <si>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</si>
  <si>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</si>
  <si>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</si>
  <si>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</si>
  <si>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</si>
  <si>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</si>
  <si>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</si>
  <si>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</si>
  <si>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</si>
  <si>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</si>
  <si>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</si>
  <si>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</si>
  <si>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</si>
  <si>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</si>
  <si>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</si>
  <si>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</si>
  <si>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</si>
  <si>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</si>
  <si>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</si>
  <si>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</si>
  <si>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</si>
  <si>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</si>
  <si>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</si>
  <si>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</si>
  <si>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</si>
  <si>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</si>
  <si>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</si>
  <si>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</si>
  <si>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</si>
  <si>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</si>
  <si>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</si>
  <si>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</si>
  <si>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</si>
  <si>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</si>
  <si>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</si>
  <si>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</si>
  <si>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</si>
  <si>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</si>
  <si>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</si>
  <si>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</si>
  <si>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</si>
  <si>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</si>
  <si>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</si>
  <si>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</si>
  <si>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</si>
  <si>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</si>
  <si>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</si>
  <si>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</si>
  <si>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</si>
  <si>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</si>
  <si>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</si>
  <si>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</si>
  <si>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</si>
  <si>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</si>
  <si>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</si>
  <si>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</si>
  <si>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</si>
  <si>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</si>
  <si>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</si>
  <si>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</si>
  <si>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</si>
  <si>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</si>
  <si>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</si>
  <si>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</si>
  <si>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</si>
  <si>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</si>
  <si>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</si>
  <si>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</si>
  <si>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</si>
  <si>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</si>
  <si>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</si>
  <si>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</si>
  <si>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</si>
  <si>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</si>
  <si>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</si>
  <si>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</si>
  <si>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</si>
  <si>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</si>
  <si>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</si>
  <si>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</si>
  <si>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</si>
  <si>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</si>
  <si>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</si>
  <si>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</si>
  <si>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</si>
  <si>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</si>
  <si>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</si>
  <si>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</si>
  <si>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</si>
  <si>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</si>
  <si>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</si>
  <si>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</si>
  <si>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</si>
  <si>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</si>
  <si>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</si>
  <si>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</si>
  <si>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</si>
  <si>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</si>
  <si>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</si>
  <si>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</si>
  <si>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</si>
  <si>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</si>
  <si>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</si>
  <si>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</si>
  <si>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</si>
  <si>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</si>
  <si>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</si>
  <si>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</si>
  <si>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</si>
  <si>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</si>
  <si>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</si>
  <si>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</si>
  <si>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</si>
  <si>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</si>
  <si>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</si>
  <si>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</si>
  <si>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</si>
  <si>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</si>
  <si>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</si>
  <si>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</si>
  <si>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</si>
  <si>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</si>
  <si>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</si>
  <si>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</si>
  <si>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</si>
  <si>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</si>
  <si>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</si>
  <si>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</si>
  <si>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</si>
  <si>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</si>
  <si>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</si>
  <si>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</si>
  <si>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</si>
  <si>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</si>
  <si>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</si>
  <si>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</si>
  <si>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</si>
  <si>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</si>
  <si>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</si>
  <si>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</si>
  <si>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</si>
  <si>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</si>
  <si>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</si>
  <si>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</si>
  <si>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</si>
  <si>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</si>
  <si>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</si>
  <si>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</si>
  <si>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</si>
  <si>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</si>
  <si>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</si>
  <si>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</si>
  <si>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</si>
  <si>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</si>
  <si>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</si>
  <si>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</si>
  <si>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</si>
  <si>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</si>
  <si>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</si>
  <si>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</si>
  <si>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</si>
  <si>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</si>
  <si>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</si>
  <si>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</si>
  <si>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</si>
  <si>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</si>
  <si>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</si>
  <si>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</si>
  <si>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</si>
  <si>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</si>
  <si>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</si>
  <si>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</si>
  <si>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</si>
  <si>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</si>
  <si>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</si>
  <si>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</si>
  <si>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</si>
  <si>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</si>
  <si>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</si>
  <si>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</si>
  <si>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</si>
  <si>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</si>
  <si>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</si>
  <si>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</si>
  <si>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</si>
  <si>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</si>
  <si>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</si>
  <si>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</si>
  <si>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</si>
  <si>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</si>
  <si>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</si>
  <si>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</si>
  <si>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</si>
  <si>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</si>
  <si>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</si>
  <si>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</si>
  <si>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</si>
  <si>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</si>
  <si>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</si>
  <si>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</si>
  <si>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</si>
  <si>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</si>
  <si>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</si>
  <si>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</si>
  <si>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</si>
  <si>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</si>
  <si>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</si>
  <si>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</si>
  <si>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</si>
  <si>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</si>
  <si>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</si>
  <si>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</si>
  <si>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</si>
  <si>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</si>
  <si>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</si>
  <si>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</si>
  <si>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</si>
  <si>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</si>
  <si>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</si>
  <si>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</si>
  <si>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</si>
  <si>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</si>
  <si>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</si>
  <si>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</si>
  <si>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</si>
  <si>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</si>
  <si>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</si>
  <si>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</si>
  <si>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</si>
  <si>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</si>
  <si>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</si>
  <si>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</si>
  <si>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</si>
  <si>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</si>
  <si>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</si>
  <si>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</si>
  <si>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</si>
  <si>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</si>
  <si>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</si>
  <si>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</si>
  <si>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</si>
  <si>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</si>
  <si>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</si>
  <si>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</si>
  <si>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</si>
  <si>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</si>
  <si>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</si>
  <si>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</si>
  <si>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</si>
  <si>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</si>
  <si>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</si>
  <si>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</si>
  <si>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</si>
  <si>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</si>
  <si>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</si>
  <si>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</si>
  <si>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</si>
  <si>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</si>
  <si>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</si>
  <si>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</si>
  <si>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</si>
  <si>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</si>
  <si>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</si>
  <si>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</si>
  <si>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</si>
  <si>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</si>
  <si>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</si>
  <si>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</si>
  <si>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</si>
  <si>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</si>
  <si>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</si>
  <si>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</si>
  <si>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</si>
  <si>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</si>
  <si>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</si>
  <si>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</si>
  <si>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</si>
  <si>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</si>
  <si>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</si>
  <si>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</si>
  <si>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</si>
  <si>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</si>
  <si>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</si>
  <si>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</si>
  <si>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</si>
  <si>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</si>
  <si>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</si>
  <si>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</si>
  <si>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</si>
  <si>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</si>
  <si>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</si>
  <si>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</si>
  <si>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</si>
  <si>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</si>
  <si>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</si>
  <si>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</si>
  <si>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</si>
  <si>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</si>
  <si>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</si>
  <si>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</si>
  <si>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</si>
  <si>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</si>
  <si>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</si>
  <si>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</si>
  <si>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</si>
  <si>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</si>
  <si>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</si>
  <si>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</si>
  <si>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</si>
  <si>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</si>
  <si>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</si>
  <si>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</si>
  <si>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</si>
  <si>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</si>
  <si>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</si>
  <si>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</si>
  <si>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</si>
  <si>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</si>
  <si>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</si>
  <si>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</si>
  <si>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</si>
  <si>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</si>
  <si>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</si>
  <si>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</si>
  <si>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</si>
  <si>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</si>
  <si>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</si>
  <si>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</si>
  <si>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</si>
  <si>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</si>
  <si>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</si>
  <si>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</si>
  <si>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</si>
  <si>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</si>
  <si>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</si>
  <si>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</si>
  <si>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</si>
  <si>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</si>
  <si>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</si>
  <si>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</si>
  <si>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</si>
  <si>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</si>
  <si>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</si>
  <si>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</si>
  <si>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</si>
  <si>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</si>
  <si>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</si>
  <si>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</si>
  <si>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</si>
  <si>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</si>
  <si>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</si>
  <si>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</si>
  <si>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</si>
  <si>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</si>
  <si>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</si>
  <si>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</si>
  <si>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</si>
  <si>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</si>
  <si>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</si>
  <si>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</si>
  <si>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</si>
  <si>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</si>
  <si>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</si>
  <si>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</si>
  <si>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</si>
  <si>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</si>
  <si>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</si>
  <si>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</si>
  <si>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</si>
  <si>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</si>
  <si>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</si>
  <si>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</si>
  <si>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</si>
  <si>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</si>
  <si>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</si>
  <si>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</si>
  <si>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</si>
  <si>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</si>
  <si>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</si>
  <si>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</si>
  <si>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</si>
  <si>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</si>
  <si>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</si>
  <si>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</si>
  <si>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</si>
  <si>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</si>
  <si>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</si>
  <si>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</si>
  <si>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</si>
  <si>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</si>
  <si>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</si>
  <si>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</si>
  <si>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</si>
  <si>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</si>
  <si>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</si>
  <si>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</si>
  <si>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</si>
  <si>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</si>
  <si>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</si>
  <si>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</si>
  <si>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</si>
  <si>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</si>
  <si>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</si>
  <si>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</si>
  <si>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</si>
  <si>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</si>
  <si>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</si>
  <si>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</si>
  <si>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</si>
  <si>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</si>
  <si>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</si>
  <si>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</si>
  <si>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</si>
  <si>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</si>
  <si>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</si>
  <si>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</si>
  <si>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</si>
  <si>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</si>
  <si>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</si>
  <si>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</si>
  <si>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</si>
  <si>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</si>
  <si>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</si>
  <si>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</si>
  <si>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</si>
  <si>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</si>
  <si>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</si>
  <si>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</si>
  <si>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</si>
  <si>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</si>
  <si>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</si>
  <si>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</si>
  <si>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</si>
  <si>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</si>
  <si>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</si>
  <si>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</si>
  <si>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</si>
  <si>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</si>
  <si>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</si>
  <si>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</si>
  <si>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</si>
  <si>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</si>
  <si>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</si>
  <si>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</si>
  <si>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</si>
  <si>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</si>
  <si>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</si>
  <si>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</si>
  <si>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</si>
  <si>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</si>
  <si>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</si>
  <si>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</si>
  <si>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</si>
  <si>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</si>
  <si>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</si>
  <si>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</si>
  <si>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</si>
  <si>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</si>
  <si>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</si>
  <si>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</si>
  <si>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</si>
  <si>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</si>
  <si>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</si>
  <si>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</si>
  <si>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</si>
  <si>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</si>
  <si>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</si>
  <si>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</si>
  <si>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</si>
  <si>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</si>
  <si>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</si>
  <si>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</si>
  <si>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</si>
  <si>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</si>
  <si>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</si>
  <si>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</si>
  <si>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</si>
  <si>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</si>
  <si>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</si>
  <si>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</si>
  <si>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</si>
  <si>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</si>
  <si>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</si>
  <si>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</si>
  <si>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</si>
  <si>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</si>
  <si>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</si>
  <si>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</si>
  <si>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</si>
  <si>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</si>
  <si>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</si>
  <si>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</si>
  <si>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</si>
  <si>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</si>
  <si>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</si>
  <si>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</si>
  <si>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</si>
  <si>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</si>
  <si>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</si>
  <si>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</si>
  <si>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</si>
  <si>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</si>
  <si>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</si>
  <si>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</si>
  <si>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</si>
  <si>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</si>
  <si>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</si>
  <si>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</si>
  <si>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</si>
  <si>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</si>
  <si>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</si>
  <si>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</si>
  <si>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</si>
  <si>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</si>
  <si>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</si>
  <si>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</si>
  <si>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</si>
  <si>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</si>
  <si>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</si>
  <si>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</si>
  <si>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</si>
  <si>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</si>
  <si>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</si>
  <si>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</si>
  <si>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</si>
  <si>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</si>
  <si>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</si>
  <si>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</si>
  <si>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</si>
  <si>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</si>
  <si>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</si>
  <si>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</si>
  <si>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</si>
  <si>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</si>
  <si>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</si>
  <si>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</si>
  <si>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</si>
  <si>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</si>
  <si>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</si>
  <si>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</si>
  <si>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</si>
  <si>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</si>
  <si>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</si>
  <si>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</si>
  <si>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</si>
  <si>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</si>
  <si>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</si>
  <si>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</si>
  <si>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</si>
  <si>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</si>
  <si>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</si>
  <si>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</si>
  <si>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</si>
  <si>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</si>
  <si>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</si>
  <si>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</si>
  <si>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</si>
  <si>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</si>
  <si>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</si>
  <si>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</si>
  <si>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</si>
  <si>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</si>
  <si>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</si>
  <si>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</si>
  <si>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</si>
  <si>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</si>
  <si>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</si>
  <si>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</si>
  <si>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</si>
  <si>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</si>
  <si>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</si>
  <si>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</si>
  <si>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</si>
  <si>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</si>
  <si>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</si>
  <si>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</si>
  <si>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</si>
  <si>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</si>
  <si>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</si>
  <si>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</si>
  <si>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</si>
  <si>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</si>
  <si>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</si>
  <si>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</si>
  <si>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</si>
  <si>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</si>
  <si>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</si>
  <si>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</si>
  <si>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</si>
  <si>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</si>
  <si>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</si>
  <si>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</si>
  <si>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</si>
  <si>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</si>
  <si>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</si>
  <si>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</si>
  <si>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</si>
  <si>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</si>
  <si>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</si>
  <si>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</si>
  <si>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</si>
  <si>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</si>
  <si>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</si>
  <si>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</si>
  <si>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</si>
  <si>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</si>
  <si>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</si>
  <si>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</si>
  <si>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</si>
  <si>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</si>
  <si>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</si>
  <si>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</si>
  <si>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</si>
  <si>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</si>
  <si>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</si>
  <si>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</si>
  <si>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</si>
  <si>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</si>
  <si>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</si>
  <si>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</si>
  <si>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</si>
  <si>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</si>
  <si>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</si>
  <si>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</si>
  <si>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</si>
  <si>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</si>
  <si>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</si>
  <si>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</si>
  <si>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</si>
  <si>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</si>
  <si>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</si>
  <si>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</si>
  <si>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</si>
  <si>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</si>
  <si>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</si>
  <si>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</si>
  <si>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</si>
  <si>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</si>
  <si>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</si>
  <si>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</si>
  <si>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</si>
  <si>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</si>
  <si>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</si>
  <si>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</si>
  <si>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</si>
  <si>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</si>
  <si>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</si>
  <si>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</si>
  <si>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</si>
  <si>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</si>
  <si>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</si>
  <si>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</si>
  <si>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</si>
  <si>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</si>
  <si>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</si>
  <si>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</si>
  <si>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</si>
  <si>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</si>
  <si>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</si>
  <si>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</si>
  <si>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</si>
  <si>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</si>
  <si>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</si>
  <si>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</si>
  <si>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</si>
  <si>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</si>
  <si>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</si>
  <si>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</si>
  <si>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</si>
  <si>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</si>
  <si>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</si>
  <si>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</si>
  <si>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</si>
  <si>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</si>
  <si>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</si>
  <si>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</si>
  <si>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</si>
  <si>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</si>
  <si>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</si>
  <si>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</si>
  <si>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</si>
  <si>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</si>
  <si>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</si>
  <si>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</si>
  <si>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</si>
  <si>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</si>
  <si>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</si>
  <si>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</si>
  <si>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</si>
  <si>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</si>
  <si>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</si>
  <si>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</si>
  <si>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</si>
  <si>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</si>
  <si>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</si>
  <si>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</si>
  <si>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</si>
  <si>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</si>
  <si>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</si>
  <si>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</si>
  <si>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</si>
  <si>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</si>
  <si>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</si>
  <si>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</si>
  <si>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</si>
  <si>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</si>
  <si>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</si>
  <si>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</si>
  <si>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</si>
  <si>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</si>
  <si>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</si>
  <si>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</si>
  <si>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</si>
  <si>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</si>
  <si>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</si>
  <si>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</si>
  <si>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</si>
  <si>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</si>
  <si>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</si>
  <si>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</si>
  <si>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</si>
  <si>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</si>
  <si>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</si>
  <si>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</si>
  <si>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</si>
  <si>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</si>
  <si>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</si>
  <si>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</si>
  <si>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</si>
  <si>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</si>
  <si>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</si>
  <si>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</si>
  <si>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</si>
  <si>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</si>
  <si>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</si>
  <si>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</si>
  <si>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</si>
  <si>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</si>
  <si>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</si>
  <si>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</si>
  <si>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</si>
  <si>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</si>
  <si>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</si>
  <si>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</si>
  <si>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</si>
  <si>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</si>
  <si>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</si>
  <si>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</si>
  <si>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</si>
  <si>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</si>
  <si>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</si>
  <si>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</si>
  <si>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</si>
  <si>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</si>
  <si>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</si>
  <si>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</si>
  <si>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</si>
  <si>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</si>
  <si>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</si>
  <si>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</si>
  <si>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</si>
  <si>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</si>
  <si>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</si>
  <si>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</si>
  <si>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</si>
  <si>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</si>
  <si>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</si>
  <si>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</si>
  <si>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</si>
  <si>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</si>
  <si>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</si>
  <si>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</si>
  <si>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</si>
  <si>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</si>
  <si>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</si>
  <si>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</si>
  <si>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</si>
  <si>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</si>
  <si>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</si>
  <si>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</si>
  <si>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</si>
  <si>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</si>
  <si>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</si>
  <si>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</si>
  <si>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</si>
  <si>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</si>
  <si>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</si>
  <si>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</si>
  <si>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</si>
  <si>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</si>
  <si>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</si>
  <si>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</si>
  <si>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</si>
  <si>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</si>
  <si>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</si>
  <si>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</si>
  <si>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</si>
  <si>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</si>
  <si>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</si>
  <si>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</si>
  <si>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</si>
  <si>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</si>
  <si>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</si>
  <si>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</si>
  <si>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</si>
  <si>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</si>
  <si>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</si>
  <si>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</si>
  <si>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</si>
  <si>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</si>
  <si>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</si>
  <si>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</si>
  <si>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</si>
  <si>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</si>
  <si>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</si>
  <si>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</si>
  <si>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</si>
  <si>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</si>
  <si>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</si>
  <si>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</si>
  <si>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</si>
  <si>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</si>
  <si>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</si>
  <si>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</si>
  <si>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</si>
  <si>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</si>
  <si>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</si>
  <si>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</si>
  <si>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</si>
  <si>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</si>
  <si>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</si>
  <si>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</si>
  <si>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</si>
  <si>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</si>
  <si>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</si>
  <si>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</si>
  <si>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</si>
  <si>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</si>
  <si>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</si>
  <si>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</si>
  <si>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</si>
  <si>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</si>
  <si>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</si>
  <si>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</si>
  <si>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</si>
  <si>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</si>
  <si>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</si>
  <si>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</si>
  <si>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</si>
  <si>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</si>
  <si>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</si>
  <si>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</si>
  <si>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</si>
  <si>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</si>
  <si>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</si>
  <si>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</si>
  <si>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</si>
  <si>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</si>
  <si>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</si>
  <si>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</si>
  <si>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</si>
  <si>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</si>
  <si>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</si>
  <si>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</si>
  <si>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</si>
  <si>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</si>
  <si>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</si>
  <si>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</si>
  <si>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</si>
  <si>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</si>
  <si>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</si>
  <si>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</si>
  <si>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</si>
  <si>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</si>
  <si>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</si>
  <si>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</si>
  <si>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</si>
  <si>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</si>
  <si>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</si>
  <si>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</si>
  <si>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</si>
  <si>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</si>
  <si>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</si>
  <si>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</si>
  <si>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</si>
  <si>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</si>
  <si>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</si>
  <si>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</si>
  <si>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</si>
  <si>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</si>
  <si>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</si>
  <si>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</si>
  <si>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</si>
  <si>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</si>
  <si>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</si>
  <si>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</si>
  <si>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</si>
  <si>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</si>
  <si>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</si>
  <si>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</si>
  <si>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</si>
  <si>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</si>
  <si>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</si>
  <si>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</si>
  <si>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</si>
  <si>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</si>
  <si>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</si>
  <si>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</si>
  <si>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</si>
  <si>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</si>
  <si>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</si>
  <si>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</si>
  <si>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</si>
  <si>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</si>
  <si>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</si>
  <si>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</si>
  <si>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</si>
  <si>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</si>
  <si>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</si>
  <si>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</si>
  <si>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</si>
  <si>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</si>
  <si>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</si>
  <si>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</si>
  <si>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</si>
  <si>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</si>
  <si>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</si>
  <si>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</si>
  <si>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</si>
  <si>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</si>
  <si>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</si>
  <si>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</si>
  <si>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</si>
  <si>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</si>
  <si>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</si>
  <si>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</si>
  <si>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</si>
  <si>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</si>
  <si>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</si>
  <si>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</si>
  <si>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</si>
  <si>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</si>
  <si>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</si>
  <si>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</si>
  <si>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</si>
  <si>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</si>
  <si>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</si>
  <si>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</si>
  <si>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</si>
  <si>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</si>
  <si>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</si>
  <si>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</si>
  <si>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</si>
  <si>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</si>
  <si>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</si>
  <si>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</si>
  <si>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</si>
  <si>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</si>
  <si>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</si>
  <si>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</si>
  <si>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</si>
  <si>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</si>
  <si>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</si>
  <si>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</si>
  <si>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</si>
  <si>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</si>
  <si>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</si>
  <si>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</si>
  <si>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</si>
  <si>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</si>
  <si>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</si>
  <si>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</si>
  <si>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</si>
  <si>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</si>
  <si>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</si>
  <si>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</si>
  <si>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</si>
  <si>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</si>
  <si>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</si>
  <si>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</si>
  <si>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</si>
  <si>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</si>
  <si>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</si>
  <si>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</si>
  <si>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</si>
  <si>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</si>
  <si>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</si>
  <si>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</si>
  <si>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</si>
  <si>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</si>
  <si>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</si>
  <si>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</si>
  <si>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</si>
  <si>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</si>
  <si>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</si>
  <si>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</si>
  <si>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</si>
  <si>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</si>
  <si>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</si>
  <si>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</si>
  <si>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</si>
  <si>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</si>
  <si>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</si>
  <si>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</si>
  <si>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</si>
  <si>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</si>
  <si>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</si>
  <si>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</si>
  <si>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</si>
  <si>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</si>
  <si>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</si>
  <si>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</si>
  <si>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</si>
  <si>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</si>
  <si>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</si>
  <si>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</si>
  <si>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</si>
  <si>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</si>
  <si>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</si>
  <si>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</si>
  <si>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</si>
  <si>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</si>
  <si>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</si>
  <si>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</si>
  <si>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</si>
  <si>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</si>
  <si>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</si>
  <si>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</si>
  <si>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</si>
  <si>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</si>
  <si>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</si>
  <si>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</si>
  <si>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</si>
  <si>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</si>
  <si>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</si>
  <si>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</si>
  <si>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</si>
  <si>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</si>
  <si>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</si>
  <si>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</si>
  <si>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</si>
  <si>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</si>
  <si>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</si>
  <si>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</si>
  <si>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</si>
  <si>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</si>
  <si>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</si>
  <si>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</si>
  <si>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</si>
  <si>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</si>
  <si>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</si>
  <si>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</si>
  <si>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</si>
  <si>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</si>
  <si>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</si>
  <si>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</si>
  <si>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</si>
  <si>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</si>
  <si>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</si>
  <si>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</si>
  <si>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</si>
  <si>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</si>
  <si>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</si>
  <si>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</si>
  <si>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</si>
  <si>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</si>
  <si>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</si>
  <si>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</si>
  <si>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</si>
  <si>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</si>
  <si>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</si>
  <si>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</si>
  <si>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</si>
  <si>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</si>
  <si>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</si>
  <si>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</si>
  <si>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</si>
  <si>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</si>
  <si>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</si>
  <si>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</si>
  <si>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</si>
  <si>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</si>
  <si>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</si>
  <si>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</si>
  <si>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</si>
  <si>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</si>
  <si>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</si>
  <si>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</si>
  <si>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</si>
  <si>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</si>
  <si>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</si>
  <si>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</si>
  <si>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</si>
  <si>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</si>
  <si>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</si>
  <si>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</si>
  <si>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</si>
  <si>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</si>
  <si>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</si>
  <si>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</si>
  <si>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</si>
  <si>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</si>
  <si>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</si>
  <si>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</si>
  <si>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</si>
  <si>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</si>
  <si>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</si>
  <si>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</si>
  <si>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</si>
  <si>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</si>
  <si>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</si>
  <si>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</si>
  <si>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</si>
  <si>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</si>
  <si>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</si>
  <si>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</si>
  <si>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</si>
  <si>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</si>
  <si>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</si>
  <si>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</si>
  <si>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</si>
  <si>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</si>
  <si>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</si>
  <si>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</si>
  <si>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</si>
  <si>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</si>
  <si>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</si>
  <si>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</si>
  <si>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</si>
  <si>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</si>
  <si>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</si>
  <si>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</si>
  <si>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</si>
  <si>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</si>
  <si>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</si>
  <si>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</si>
  <si>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</si>
  <si>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</si>
  <si>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</si>
  <si>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</si>
  <si>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</si>
  <si>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</si>
  <si>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</si>
  <si>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</si>
  <si>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</si>
  <si>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</si>
  <si>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</si>
  <si>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</si>
  <si>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</si>
  <si>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</si>
  <si>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</si>
  <si>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</si>
  <si>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</si>
  <si>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</si>
  <si>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</si>
  <si>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</si>
  <si>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</si>
  <si>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</si>
  <si>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</si>
  <si>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</si>
  <si>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</si>
  <si>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</si>
  <si>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</si>
  <si>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</si>
  <si>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</si>
  <si>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</si>
  <si>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</si>
  <si>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</si>
  <si>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</si>
  <si>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</si>
  <si>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</si>
  <si>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</si>
  <si>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</si>
  <si>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</si>
  <si>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</si>
  <si>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</si>
  <si>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</si>
  <si>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</si>
  <si>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</si>
  <si>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</si>
  <si>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</si>
  <si>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</si>
  <si>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</si>
  <si>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</si>
  <si>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</si>
  <si>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</si>
  <si>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</si>
  <si>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</si>
  <si>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</si>
  <si>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</si>
  <si>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</si>
  <si>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</si>
  <si>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</si>
  <si>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</si>
  <si>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</si>
  <si>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</si>
  <si>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</si>
  <si>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</si>
  <si>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</si>
  <si>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</si>
  <si>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</si>
  <si>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</si>
  <si>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</si>
  <si>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</si>
  <si>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</si>
  <si>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</si>
  <si>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</si>
  <si>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</si>
  <si>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</si>
  <si>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</si>
  <si>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</si>
  <si>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</si>
  <si>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</si>
  <si>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</si>
  <si>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</si>
  <si>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</si>
  <si>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</si>
  <si>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</si>
  <si>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</si>
  <si>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</si>
  <si>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</si>
  <si>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</si>
  <si>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</si>
  <si>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</si>
  <si>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</si>
  <si>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</si>
  <si>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</si>
  <si>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</si>
  <si>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</si>
  <si>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</si>
  <si>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</si>
  <si>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</si>
  <si>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</si>
  <si>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</si>
  <si>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</si>
  <si>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</si>
  <si>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</si>
  <si>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</si>
  <si>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</si>
  <si>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</si>
  <si>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</si>
  <si>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</si>
  <si>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</si>
  <si>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</si>
  <si>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</si>
  <si>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</si>
  <si>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</si>
  <si>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</si>
  <si>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</si>
  <si>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</si>
  <si>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</si>
  <si>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</si>
  <si>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</si>
  <si>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</si>
  <si>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</si>
  <si>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</si>
  <si>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</si>
  <si>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</si>
  <si>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</si>
  <si>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</si>
  <si>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</si>
  <si>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</si>
  <si>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</si>
  <si>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</si>
  <si>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</si>
  <si>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</si>
  <si>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</si>
  <si>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</si>
  <si>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</si>
  <si>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</si>
  <si>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</si>
  <si>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</si>
  <si>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</si>
  <si>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</si>
  <si>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</si>
  <si>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</si>
  <si>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</si>
  <si>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</si>
  <si>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</si>
  <si>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</si>
  <si>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</si>
  <si>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</si>
  <si>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</si>
  <si>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</si>
  <si>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</si>
  <si>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</si>
  <si>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</si>
  <si>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</si>
  <si>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</si>
  <si>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</si>
  <si>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</si>
  <si>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</si>
  <si>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</si>
  <si>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</si>
  <si>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</si>
  <si>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</si>
  <si>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</si>
  <si>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</si>
  <si>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</si>
  <si>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</si>
  <si>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</si>
  <si>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</si>
  <si>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</si>
  <si>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</si>
  <si>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</si>
  <si>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</si>
  <si>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</si>
  <si>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</si>
  <si>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</si>
  <si>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</si>
  <si>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</si>
  <si>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</si>
  <si>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</si>
  <si>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</si>
  <si>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</si>
  <si>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</si>
  <si>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</si>
  <si>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</si>
  <si>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</si>
  <si>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</si>
  <si>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</si>
  <si>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</si>
  <si>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</si>
  <si>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</si>
  <si>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</si>
  <si>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</si>
  <si>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</si>
  <si>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</si>
  <si>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</si>
  <si>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</si>
  <si>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</si>
  <si>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</si>
  <si>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</si>
  <si>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</si>
  <si>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</si>
  <si>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</si>
  <si>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</si>
  <si>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</si>
  <si>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</si>
  <si>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</si>
  <si>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</si>
  <si>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</si>
  <si>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</si>
  <si>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</si>
  <si>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</si>
  <si>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</si>
  <si>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</si>
  <si>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</si>
  <si>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</si>
  <si>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</si>
  <si>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</si>
  <si>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</si>
  <si>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</si>
  <si>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</si>
  <si>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</si>
  <si>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</si>
  <si>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</si>
  <si>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</si>
  <si>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</si>
  <si>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</si>
  <si>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</si>
  <si>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</si>
  <si>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</si>
  <si>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</si>
  <si>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</si>
  <si>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</si>
  <si>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</si>
  <si>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</si>
  <si>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</si>
  <si>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</si>
  <si>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</si>
  <si>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</si>
  <si>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</si>
  <si>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</si>
  <si>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</si>
  <si>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</si>
  <si>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</si>
  <si>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</si>
  <si>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</si>
  <si>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</si>
  <si>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</si>
  <si>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</si>
  <si>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</si>
  <si>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</si>
  <si>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</si>
  <si>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</si>
  <si>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</si>
  <si>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</si>
  <si>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</si>
  <si>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</si>
  <si>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</si>
  <si>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</si>
  <si>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</si>
  <si>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</si>
  <si>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</si>
  <si>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</si>
  <si>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</si>
  <si>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</si>
  <si>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</si>
  <si>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</si>
  <si>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</si>
  <si>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</si>
  <si>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</si>
  <si>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</si>
  <si>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</si>
  <si>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</si>
  <si>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</si>
  <si>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</si>
  <si>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</si>
  <si>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</si>
  <si>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</si>
  <si>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</si>
  <si>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</si>
  <si>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</si>
  <si>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</si>
  <si>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</si>
  <si>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</si>
  <si>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</si>
  <si>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</si>
  <si>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</si>
  <si>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</si>
  <si>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</si>
  <si>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</si>
  <si>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</si>
  <si>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</si>
  <si>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</si>
  <si>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</si>
  <si>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</si>
  <si>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</si>
  <si>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</si>
  <si>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</si>
  <si>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</si>
  <si>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</si>
  <si>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</si>
  <si>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</si>
  <si>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</si>
  <si>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</si>
  <si>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</si>
  <si>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</si>
  <si>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</si>
  <si>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</si>
  <si>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</si>
  <si>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</si>
  <si>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</si>
  <si>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</si>
  <si>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</si>
  <si>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</si>
  <si>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</si>
  <si>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</si>
  <si>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</si>
  <si>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</si>
  <si>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</si>
  <si>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</si>
  <si>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</si>
  <si>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</si>
  <si>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</si>
  <si>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</si>
  <si>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</si>
  <si>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</si>
  <si>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</si>
  <si>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</si>
  <si>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</si>
  <si>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</si>
  <si>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</si>
  <si>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</si>
  <si>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</si>
  <si>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</si>
  <si>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</si>
  <si>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</si>
  <si>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</si>
  <si>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</si>
  <si>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</si>
  <si>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</si>
  <si>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</si>
  <si>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</si>
  <si>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</si>
  <si>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</si>
  <si>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</si>
  <si>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</si>
  <si>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</si>
  <si>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</si>
  <si>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</si>
  <si>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</si>
  <si>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</si>
  <si>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</si>
  <si>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</si>
  <si>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</si>
  <si>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</si>
  <si>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</si>
  <si>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</si>
  <si>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</si>
  <si>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</si>
  <si>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</si>
  <si>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</si>
  <si>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</si>
  <si>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</si>
  <si>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</si>
  <si>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</si>
  <si>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</si>
  <si>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</si>
  <si>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</si>
  <si>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</si>
  <si>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</si>
  <si>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</si>
  <si>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</si>
  <si>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</si>
  <si>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</si>
  <si>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</si>
  <si>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</si>
  <si>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</si>
  <si>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</si>
  <si>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</si>
  <si>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</si>
  <si>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</si>
  <si>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</si>
  <si>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</si>
  <si>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</si>
  <si>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</si>
  <si>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</si>
  <si>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</si>
  <si>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</si>
  <si>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</si>
  <si>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</si>
  <si>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</si>
  <si>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</si>
  <si>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</si>
  <si>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</si>
  <si>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</si>
  <si>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</si>
  <si>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</si>
  <si>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</si>
  <si>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</si>
  <si>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</si>
  <si>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</si>
  <si>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</si>
  <si>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</si>
  <si>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</si>
  <si>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</si>
  <si>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</si>
  <si>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</si>
  <si>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</si>
  <si>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</si>
  <si>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</si>
  <si>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</si>
  <si>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</si>
  <si>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</si>
  <si>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</si>
  <si>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</si>
  <si>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</si>
  <si>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</si>
  <si>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</si>
  <si>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</si>
  <si>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</si>
  <si>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</si>
  <si>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</si>
  <si>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</si>
  <si>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</si>
  <si>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</si>
  <si>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</si>
  <si>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</si>
  <si>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</si>
  <si>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</si>
  <si>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</si>
  <si>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</si>
  <si>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</si>
  <si>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</si>
  <si>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</si>
  <si>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</si>
  <si>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</si>
  <si>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</si>
  <si>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</si>
  <si>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</si>
  <si>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</si>
  <si>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</si>
  <si>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</si>
  <si>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</si>
  <si>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</si>
  <si>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</si>
  <si>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</si>
  <si>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</si>
  <si>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</si>
  <si>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</si>
  <si>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</si>
  <si>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</si>
  <si>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</si>
  <si>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</si>
  <si>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</si>
  <si>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</si>
  <si>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</si>
  <si>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</si>
  <si>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</si>
  <si>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</si>
  <si>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</si>
  <si>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</si>
  <si>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</si>
  <si>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</si>
  <si>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</si>
  <si>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</si>
  <si>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</si>
  <si>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</si>
  <si>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</si>
  <si>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</si>
  <si>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</si>
  <si>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</si>
  <si>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</si>
  <si>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</si>
  <si>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</si>
  <si>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</si>
  <si>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</si>
  <si>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</si>
  <si>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</si>
  <si>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</si>
  <si>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</si>
  <si>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</si>
  <si>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</si>
  <si>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</si>
  <si>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</si>
  <si>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</si>
  <si>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</si>
  <si>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</si>
  <si>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</si>
  <si>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</si>
  <si>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</si>
  <si>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</si>
  <si>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</si>
  <si>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</si>
  <si>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</si>
  <si>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</si>
  <si>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</si>
  <si>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</si>
  <si>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</si>
  <si>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</si>
  <si>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</si>
  <si>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</si>
  <si>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</si>
  <si>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</si>
  <si>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</si>
  <si>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</si>
  <si>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</si>
  <si>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</si>
  <si>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</si>
  <si>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</si>
  <si>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</si>
  <si>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</si>
  <si>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</si>
  <si>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</si>
  <si>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</si>
  <si>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</si>
  <si>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</si>
  <si>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</si>
  <si>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</si>
  <si>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</si>
  <si>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</si>
  <si>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</si>
  <si>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</si>
  <si>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</si>
  <si>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</si>
  <si>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</si>
  <si>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</si>
  <si>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</si>
  <si>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</si>
  <si>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</si>
  <si>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</si>
  <si>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</si>
  <si>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</si>
  <si>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</si>
  <si>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</si>
  <si>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</si>
  <si>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</si>
  <si>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</si>
  <si>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</si>
  <si>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</si>
  <si>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</si>
  <si>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</si>
  <si>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</si>
  <si>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</si>
  <si>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</si>
  <si>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</si>
  <si>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</si>
  <si>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</si>
  <si>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</si>
  <si>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</si>
  <si>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</si>
  <si>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</si>
  <si>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</si>
  <si>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</si>
  <si>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</si>
  <si>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</si>
  <si>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</si>
  <si>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</si>
  <si>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</si>
  <si>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</si>
  <si>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</si>
  <si>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</si>
  <si>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</si>
  <si>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</si>
  <si>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</si>
  <si>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</si>
  <si>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</si>
  <si>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</si>
  <si>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</si>
  <si>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</si>
  <si>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</si>
  <si>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</si>
  <si>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</si>
  <si>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</si>
  <si>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</si>
  <si>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</si>
  <si>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</si>
  <si>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</si>
  <si>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</si>
  <si>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</si>
  <si>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</si>
  <si>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</si>
  <si>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</si>
  <si>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</si>
  <si>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</si>
  <si>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</si>
  <si>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</si>
  <si>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</si>
  <si>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</si>
  <si>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</si>
  <si>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</si>
  <si>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</si>
  <si>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</si>
  <si>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</si>
  <si>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</si>
  <si>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</si>
  <si>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</si>
  <si>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</si>
  <si>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</si>
  <si>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</si>
  <si>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</si>
  <si>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</si>
  <si>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</si>
  <si>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</si>
  <si>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</si>
  <si>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</si>
  <si>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</si>
  <si>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</si>
  <si>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</si>
  <si>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</si>
  <si>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</si>
  <si>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</si>
  <si>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</si>
  <si>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</si>
  <si>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</si>
  <si>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</si>
  <si>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</si>
  <si>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</si>
  <si>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</si>
  <si>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</si>
  <si>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</si>
  <si>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</si>
  <si>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</si>
  <si>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</si>
  <si>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</si>
  <si>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</si>
  <si>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</si>
  <si>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</si>
  <si>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</si>
  <si>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</si>
  <si>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</si>
  <si>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</si>
  <si>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</si>
  <si>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</si>
  <si>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</si>
  <si>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</si>
  <si>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</si>
  <si>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</si>
  <si>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</si>
  <si>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</si>
  <si>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</si>
  <si>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</si>
  <si>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</si>
  <si>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</si>
  <si>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</si>
  <si>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</si>
  <si>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</si>
  <si>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</si>
  <si>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</si>
  <si>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</si>
  <si>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</si>
  <si>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</si>
  <si>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</si>
  <si>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</si>
  <si>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</si>
  <si>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</si>
  <si>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</si>
  <si>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</si>
  <si>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</si>
  <si>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</si>
  <si>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</si>
  <si>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</si>
  <si>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</si>
  <si>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</si>
  <si>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</si>
  <si>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</si>
  <si>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</si>
  <si>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</si>
  <si>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</si>
  <si>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</si>
  <si>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</si>
  <si>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</si>
  <si>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</si>
  <si>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</si>
  <si>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</si>
  <si>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</si>
  <si>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</si>
  <si>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</si>
  <si>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</si>
  <si>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</si>
  <si>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</si>
  <si>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</si>
  <si>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</si>
  <si>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</si>
  <si>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</si>
  <si>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</si>
  <si>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</si>
  <si>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</si>
  <si>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</si>
  <si>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</si>
  <si>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</si>
  <si>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</si>
  <si>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</si>
  <si>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</si>
  <si>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</si>
  <si>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</si>
  <si>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</si>
  <si>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</si>
  <si>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</si>
  <si>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</si>
  <si>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</si>
  <si>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</si>
  <si>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</si>
  <si>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</si>
  <si>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</si>
  <si>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</si>
  <si>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</si>
  <si>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</si>
  <si>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</si>
  <si>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</si>
  <si>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</si>
  <si>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</si>
  <si>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</si>
  <si>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</si>
  <si>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</si>
  <si>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</si>
  <si>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</si>
  <si>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</si>
  <si>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</si>
  <si>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</si>
  <si>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</si>
  <si>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</si>
  <si>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</si>
  <si>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</si>
  <si>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</si>
  <si>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</si>
  <si>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</si>
  <si>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</si>
  <si>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</si>
  <si>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</si>
  <si>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</si>
  <si>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</si>
  <si>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</si>
  <si>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</si>
  <si>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</si>
  <si>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</si>
  <si>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</si>
  <si>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</si>
  <si>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</si>
  <si>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</si>
  <si>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</si>
  <si>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</si>
  <si>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</si>
  <si>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</si>
  <si>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</si>
  <si>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</si>
  <si>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</si>
  <si>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</si>
  <si>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</si>
  <si>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</si>
  <si>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</si>
  <si>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</si>
  <si>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</si>
  <si>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</si>
  <si>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</si>
  <si>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</si>
  <si>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</si>
  <si>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</si>
  <si>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</si>
  <si>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</si>
  <si>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</si>
  <si>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</si>
  <si>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</si>
  <si>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</si>
  <si>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</si>
  <si>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</si>
  <si>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</si>
  <si>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</si>
  <si>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</si>
  <si>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</si>
  <si>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</si>
  <si>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</si>
  <si>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</si>
  <si>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</si>
  <si>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</si>
  <si>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</si>
  <si>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</si>
  <si>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</si>
  <si>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</si>
  <si>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</si>
  <si>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</si>
  <si>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</si>
  <si>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</si>
  <si>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</si>
  <si>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</si>
  <si>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</si>
  <si>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</si>
  <si>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</si>
  <si>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</si>
  <si>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</si>
  <si>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</si>
  <si>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</si>
  <si>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</si>
  <si>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</si>
  <si>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</si>
  <si>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</si>
  <si>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</si>
  <si>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</si>
  <si>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</si>
  <si>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</si>
  <si>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</si>
  <si>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</si>
  <si>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</si>
  <si>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</si>
  <si>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</si>
  <si>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</si>
  <si>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</si>
  <si>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</si>
  <si>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</si>
  <si>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</si>
  <si>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</si>
  <si>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</si>
  <si>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</si>
  <si>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</si>
  <si>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</si>
  <si>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</si>
  <si>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</si>
  <si>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</si>
  <si>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</si>
  <si>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</si>
  <si>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</si>
  <si>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</si>
  <si>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</si>
  <si>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</si>
  <si>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</si>
  <si>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</si>
  <si>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</si>
  <si>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</si>
  <si>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</si>
  <si>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</si>
  <si>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</si>
  <si>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</si>
  <si>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</si>
  <si>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</si>
  <si>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</si>
  <si>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</si>
  <si>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</si>
  <si>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</si>
  <si>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</si>
  <si>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</si>
  <si>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</si>
  <si>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</si>
  <si>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</si>
  <si>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</si>
  <si>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</si>
  <si>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</si>
  <si>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</si>
  <si>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</si>
  <si>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</si>
  <si>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</si>
  <si>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</si>
  <si>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</si>
  <si>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</si>
  <si>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</si>
  <si>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</si>
  <si>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</si>
  <si>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</si>
  <si>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</si>
  <si>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</si>
  <si>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</si>
  <si>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</si>
  <si>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</si>
  <si>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</si>
  <si>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</si>
  <si>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</si>
  <si>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</si>
  <si>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</si>
  <si>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</si>
  <si>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</si>
  <si>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</si>
  <si>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</si>
  <si>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</si>
  <si>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</si>
  <si>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</si>
  <si>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</si>
  <si>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</si>
  <si>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</si>
  <si>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</si>
  <si>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</si>
  <si>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</si>
  <si>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</si>
  <si>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</si>
  <si>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</si>
  <si>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</si>
  <si>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</si>
  <si>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</si>
  <si>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</si>
  <si>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</si>
  <si>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</si>
  <si>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</si>
  <si>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</si>
  <si>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</si>
  <si>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</si>
  <si>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</si>
  <si>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</si>
  <si>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</si>
  <si>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</si>
  <si>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</si>
  <si>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</si>
  <si>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</si>
  <si>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</si>
  <si>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</si>
  <si>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</si>
  <si>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</si>
  <si>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</si>
  <si>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</si>
  <si>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</si>
  <si>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</si>
  <si>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</si>
  <si>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</si>
  <si>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</si>
  <si>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</si>
  <si>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</si>
  <si>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</si>
  <si>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</si>
  <si>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</si>
  <si>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</si>
  <si>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</si>
  <si>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</si>
  <si>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</si>
  <si>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</si>
  <si>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</si>
  <si>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</si>
  <si>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</si>
  <si>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</si>
  <si>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</si>
  <si>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</si>
  <si>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</si>
  <si>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</si>
  <si>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</si>
  <si>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</si>
  <si>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</si>
  <si>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</si>
  <si>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</si>
  <si>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</si>
  <si>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</si>
  <si>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</si>
  <si>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</si>
  <si>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</si>
  <si>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</si>
  <si>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</si>
  <si>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</si>
  <si>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</si>
  <si>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</si>
  <si>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</si>
  <si>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</si>
  <si>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</si>
  <si>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</si>
  <si>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</si>
  <si>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</si>
  <si>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</si>
  <si>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</si>
  <si>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</si>
  <si>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</si>
  <si>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</si>
  <si>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</si>
  <si>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</si>
  <si>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</si>
  <si>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</si>
  <si>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</si>
  <si>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</si>
  <si>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</si>
  <si>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</si>
  <si>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</si>
  <si>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</si>
  <si>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</si>
  <si>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</si>
  <si>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</si>
  <si>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</si>
  <si>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</si>
  <si>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</si>
  <si>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</si>
  <si>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</si>
  <si>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</si>
  <si>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</si>
  <si>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</si>
  <si>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</si>
  <si>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</si>
  <si>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</si>
  <si>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</si>
  <si>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</si>
  <si>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</si>
  <si>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</si>
  <si>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</si>
  <si>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</si>
  <si>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</si>
  <si>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</si>
  <si>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</si>
  <si>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</si>
  <si>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</si>
  <si>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</si>
  <si>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</si>
  <si>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</si>
  <si>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</si>
  <si>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</si>
  <si>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</si>
  <si>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</si>
  <si>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</si>
  <si>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</si>
  <si>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</si>
  <si>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</si>
  <si>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</si>
  <si>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</si>
  <si>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</si>
  <si>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</si>
  <si>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</si>
  <si>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</si>
  <si>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</si>
  <si>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</si>
  <si>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</si>
  <si>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</si>
  <si>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</si>
  <si>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</si>
  <si>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</si>
  <si>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</si>
  <si>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</si>
  <si>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</si>
  <si>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</si>
  <si>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</si>
  <si>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</si>
  <si>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</si>
  <si>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</si>
  <si>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</si>
  <si>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</si>
  <si>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</si>
  <si>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</si>
  <si>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</si>
  <si>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</si>
  <si>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</si>
  <si>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</si>
  <si>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</si>
  <si>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</si>
  <si>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</si>
  <si>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</si>
  <si>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</si>
  <si>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</si>
  <si>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</si>
  <si>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</si>
  <si>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</si>
  <si>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</si>
  <si>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</si>
  <si>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</si>
  <si>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</si>
  <si>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</si>
  <si>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</si>
  <si>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</si>
  <si>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</si>
  <si>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</si>
  <si>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</si>
  <si>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</si>
  <si>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</si>
  <si>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</si>
  <si>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</si>
  <si>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</si>
  <si>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</si>
  <si>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</si>
  <si>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</si>
  <si>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</si>
  <si>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</si>
  <si>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</si>
  <si>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</si>
  <si>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</si>
  <si>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</si>
  <si>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</si>
  <si>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</si>
  <si>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</si>
  <si>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</si>
  <si>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</si>
  <si>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</si>
  <si>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</si>
  <si>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</si>
  <si>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</si>
  <si>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</si>
  <si>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</si>
  <si>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</si>
  <si>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</si>
  <si>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</si>
  <si>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</si>
  <si>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</si>
  <si>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</si>
  <si>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</si>
  <si>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</si>
  <si>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</si>
  <si>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</si>
  <si>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</si>
  <si>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</si>
  <si>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</si>
  <si>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</si>
  <si>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</si>
  <si>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</si>
  <si>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</si>
  <si>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</si>
  <si>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</si>
  <si>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</si>
  <si>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</si>
  <si>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</si>
  <si>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</si>
  <si>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</si>
  <si>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</si>
  <si>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</si>
  <si>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</si>
  <si>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</si>
  <si>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</si>
  <si>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</si>
  <si>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</si>
  <si>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</si>
  <si>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</si>
  <si>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</si>
  <si>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</si>
  <si>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</si>
  <si>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</si>
  <si>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</si>
  <si>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</si>
  <si>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</si>
  <si>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</si>
  <si>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</si>
  <si>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</si>
  <si>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</si>
  <si>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</si>
  <si>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</si>
  <si>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</si>
  <si>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</si>
  <si>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</si>
  <si>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</si>
  <si>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</si>
  <si>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</si>
  <si>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</si>
  <si>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</si>
  <si>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</si>
  <si>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</si>
  <si>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</si>
  <si>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</si>
  <si>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</si>
  <si>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</si>
  <si>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</si>
  <si>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</si>
  <si>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</si>
  <si>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</si>
  <si>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</si>
  <si>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</si>
  <si>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</si>
  <si>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</si>
  <si>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</si>
  <si>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</si>
  <si>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</si>
  <si>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</si>
  <si>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</si>
  <si>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</si>
  <si>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</si>
  <si>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</si>
  <si>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</si>
  <si>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</si>
  <si>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</si>
  <si>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</si>
  <si>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</si>
  <si>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</si>
  <si>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</si>
  <si>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</si>
  <si>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</si>
  <si>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</si>
  <si>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</si>
  <si>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</si>
  <si>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</si>
  <si>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</si>
  <si>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</si>
  <si>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</si>
  <si>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</si>
  <si>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</si>
  <si>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</si>
  <si>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</si>
  <si>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</si>
  <si>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</si>
  <si>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</si>
  <si>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</si>
  <si>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</si>
  <si>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</si>
  <si>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</si>
  <si>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</si>
  <si>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</si>
  <si>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</si>
  <si>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</si>
  <si>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</si>
  <si>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</si>
  <si>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</si>
  <si>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</si>
  <si>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</si>
  <si>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</si>
  <si>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</si>
  <si>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</si>
  <si>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</si>
  <si>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</si>
  <si>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</si>
  <si>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</si>
  <si>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</si>
  <si>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</si>
  <si>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</si>
  <si>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</si>
  <si>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</si>
  <si>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</si>
  <si>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</si>
  <si>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</si>
  <si>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</si>
  <si>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</si>
  <si>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</si>
  <si>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</si>
  <si>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</si>
  <si>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</si>
  <si>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</si>
  <si>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</si>
  <si>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</si>
  <si>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</si>
  <si>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</si>
  <si>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</si>
  <si>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</si>
  <si>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</si>
  <si>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</si>
  <si>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</si>
  <si>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</si>
  <si>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</si>
  <si>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</si>
  <si>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</si>
  <si>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</si>
  <si>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</si>
  <si>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</si>
  <si>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</si>
  <si>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</si>
  <si>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</si>
  <si>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</si>
  <si>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</si>
  <si>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</si>
  <si>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</si>
  <si>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</si>
  <si>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</si>
  <si>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</si>
  <si>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</si>
  <si>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</si>
  <si>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</si>
  <si>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</si>
  <si>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</si>
  <si>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</si>
  <si>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</si>
  <si>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</si>
  <si>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</si>
  <si>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</si>
  <si>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</si>
  <si>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</si>
  <si>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</si>
  <si>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</si>
  <si>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</si>
  <si>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</si>
  <si>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</si>
  <si>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</si>
  <si>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</si>
  <si>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</si>
  <si>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</si>
  <si>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</si>
  <si>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</si>
  <si>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</si>
  <si>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</si>
  <si>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</si>
  <si>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</si>
  <si>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</si>
  <si>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</si>
  <si>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</si>
  <si>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</si>
  <si>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</si>
  <si>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</si>
  <si>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</si>
  <si>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</si>
  <si>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</si>
  <si>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</si>
  <si>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</si>
  <si>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</si>
  <si>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</si>
  <si>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</si>
  <si>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</si>
  <si>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</si>
  <si>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</si>
  <si>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</si>
  <si>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</si>
  <si>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</si>
  <si>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</si>
  <si>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</si>
  <si>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</si>
  <si>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</si>
  <si>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</si>
  <si>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</si>
  <si>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</si>
  <si>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</si>
  <si>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</si>
  <si>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</si>
  <si>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</si>
  <si>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</si>
  <si>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</si>
  <si>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</si>
  <si>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</si>
  <si>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</si>
  <si>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</si>
  <si>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</si>
  <si>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</si>
  <si>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</si>
  <si>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</si>
  <si>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</si>
  <si>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</si>
  <si>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</si>
  <si>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</si>
  <si>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</si>
  <si>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</si>
  <si>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</si>
  <si>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</si>
  <si>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</si>
  <si>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</si>
  <si>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</si>
  <si>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</si>
  <si>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</si>
  <si>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</si>
  <si>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</si>
  <si>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</si>
  <si>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</si>
  <si>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</si>
  <si>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</si>
  <si>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</si>
  <si>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</si>
  <si>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</si>
  <si>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</si>
  <si>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</si>
  <si>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</si>
  <si>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</si>
  <si>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</si>
  <si>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</si>
  <si>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</si>
  <si>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</si>
  <si>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</si>
  <si>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</si>
  <si>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</si>
  <si>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</si>
  <si>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</si>
  <si>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</si>
  <si>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</si>
  <si>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</si>
  <si>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</si>
  <si>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</si>
  <si>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</si>
  <si>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</si>
  <si>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</si>
  <si>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</si>
  <si>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</si>
  <si>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</si>
  <si>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</si>
  <si>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</si>
  <si>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</si>
  <si>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</si>
  <si>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</si>
  <si>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</si>
  <si>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</si>
  <si>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</si>
  <si>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</si>
  <si>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</si>
  <si>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</si>
  <si>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</si>
  <si>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</si>
  <si>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</si>
  <si>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</si>
  <si>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</si>
  <si>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</si>
  <si>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</si>
  <si>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</si>
  <si>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</si>
  <si>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</si>
  <si>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</si>
  <si>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</si>
  <si>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</si>
  <si>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</si>
  <si>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</si>
  <si>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</si>
  <si>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</si>
  <si>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</si>
  <si>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</si>
  <si>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</si>
  <si>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</si>
  <si>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</si>
  <si>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</si>
  <si>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</si>
  <si>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</si>
  <si>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</si>
  <si>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</si>
  <si>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</si>
  <si>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</si>
  <si>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</si>
  <si>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</si>
  <si>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</si>
  <si>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</si>
  <si>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</si>
  <si>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</si>
  <si>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</si>
  <si>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</si>
  <si>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</si>
  <si>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</si>
  <si>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</si>
  <si>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</si>
  <si>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</si>
  <si>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</si>
  <si>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</si>
  <si>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</si>
  <si>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</si>
  <si>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</si>
  <si>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</si>
  <si>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</si>
  <si>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</si>
  <si>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</si>
  <si>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</si>
  <si>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</si>
  <si>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</si>
  <si>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</si>
  <si>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</si>
  <si>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</si>
  <si>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</si>
  <si>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</si>
  <si>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</si>
  <si>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</si>
  <si>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</si>
  <si>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</si>
  <si>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</si>
  <si>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</si>
  <si>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</si>
  <si>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</si>
  <si>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</si>
  <si>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</si>
  <si>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</si>
  <si>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</si>
  <si>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</si>
  <si>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</si>
  <si>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</si>
  <si>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</si>
  <si>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</si>
  <si>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</si>
  <si>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</si>
  <si>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</si>
  <si>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</si>
  <si>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</si>
  <si>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</si>
  <si>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</si>
  <si>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</si>
  <si>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</si>
  <si>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</si>
  <si>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</si>
  <si>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</si>
  <si>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</si>
  <si>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</si>
  <si>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</si>
  <si>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</si>
  <si>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</si>
  <si>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</si>
  <si>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</si>
  <si>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</si>
  <si>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</si>
  <si>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</si>
  <si>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</si>
  <si>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</si>
  <si>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</si>
  <si>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</si>
  <si>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</si>
  <si>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</si>
  <si>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</si>
  <si>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</si>
  <si>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</si>
  <si>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</si>
  <si>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</si>
  <si>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</si>
  <si>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</si>
  <si>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</si>
  <si>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</si>
  <si>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</si>
  <si>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</si>
  <si>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</si>
  <si>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</si>
  <si>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</si>
  <si>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</si>
  <si>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</si>
  <si>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</si>
  <si>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</si>
  <si>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</si>
  <si>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</si>
  <si>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</si>
  <si>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</si>
  <si>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</si>
  <si>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</si>
  <si>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</si>
  <si>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</si>
  <si>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</si>
  <si>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</si>
  <si>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</si>
  <si>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</si>
  <si>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</si>
  <si>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</si>
  <si>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</si>
  <si>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</si>
  <si>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</si>
  <si>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</si>
  <si>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</si>
  <si>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</si>
  <si>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</si>
  <si>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</si>
  <si>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</si>
  <si>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</si>
  <si>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</si>
  <si>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</si>
  <si>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</si>
  <si>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</si>
  <si>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</si>
  <si>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</si>
  <si>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</si>
  <si>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</si>
  <si>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</si>
  <si>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</si>
  <si>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</si>
  <si>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</si>
  <si>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</si>
  <si>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</si>
  <si>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</si>
  <si>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</si>
  <si>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</si>
  <si>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</si>
  <si>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</si>
  <si>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</si>
  <si>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</si>
  <si>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</si>
  <si>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</si>
  <si>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</si>
  <si>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</si>
  <si>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</si>
  <si>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</si>
  <si>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</si>
  <si>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</si>
  <si>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</si>
  <si>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</si>
  <si>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</si>
  <si>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</si>
  <si>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</si>
  <si>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</si>
  <si>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</si>
  <si>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</si>
  <si>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</si>
  <si>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</si>
  <si>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</si>
  <si>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</si>
  <si>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</si>
  <si>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</si>
  <si>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</si>
  <si>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</si>
  <si>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</si>
  <si>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</si>
  <si>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</si>
  <si>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</si>
  <si>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</si>
  <si>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</si>
  <si>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</si>
  <si>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</si>
  <si>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</si>
  <si>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</si>
  <si>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</si>
  <si>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</si>
  <si>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</si>
  <si>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</si>
  <si>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</si>
  <si>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</si>
  <si>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</si>
  <si>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</si>
  <si>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</si>
  <si>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</si>
  <si>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</si>
  <si>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</si>
  <si>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</si>
  <si>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</si>
  <si>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</si>
  <si>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</si>
  <si>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</si>
  <si>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</si>
  <si>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</si>
  <si>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</si>
  <si>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</si>
  <si>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</si>
  <si>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</si>
  <si>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</si>
  <si>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</si>
  <si>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</si>
  <si>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</si>
  <si>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</si>
  <si>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</si>
  <si>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</si>
  <si>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</si>
  <si>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</si>
  <si>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</si>
  <si>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</si>
  <si>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</si>
  <si>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</si>
  <si>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</si>
  <si>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</si>
  <si>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</si>
  <si>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</si>
  <si>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</si>
  <si>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</si>
  <si>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</si>
  <si>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</si>
  <si>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</si>
  <si>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</si>
  <si>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</si>
  <si>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</si>
  <si>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</si>
  <si>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</si>
  <si>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</si>
  <si>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</si>
  <si>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</si>
  <si>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</si>
  <si>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</si>
  <si>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</si>
  <si>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</si>
  <si>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</si>
  <si>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</si>
  <si>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</si>
  <si>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</si>
  <si>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</si>
  <si>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</si>
  <si>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</si>
  <si>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</si>
  <si>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</si>
  <si>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</si>
  <si>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</si>
  <si>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</si>
  <si>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</si>
  <si>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</si>
  <si>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</si>
  <si>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</si>
  <si>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</si>
  <si>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</si>
  <si>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</si>
  <si>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</si>
  <si>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</si>
  <si>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</si>
  <si>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</si>
  <si>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</si>
  <si>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</si>
  <si>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</si>
  <si>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</si>
  <si>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</si>
  <si>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</si>
  <si>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</si>
  <si>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</si>
  <si>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</si>
  <si>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</si>
  <si>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</si>
  <si>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</si>
  <si>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</si>
  <si>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</si>
  <si>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</si>
  <si>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</si>
  <si>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</si>
  <si>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</si>
  <si>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</si>
  <si>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</si>
  <si>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</si>
  <si>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</si>
  <si>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</si>
  <si>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</si>
  <si>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</si>
  <si>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</si>
  <si>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</si>
  <si>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</si>
  <si>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</si>
  <si>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</si>
  <si>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</si>
  <si>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</si>
  <si>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</si>
  <si>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</si>
  <si>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</si>
  <si>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</si>
  <si>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</si>
  <si>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</si>
  <si>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</si>
  <si>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</si>
  <si>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</si>
  <si>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</si>
  <si>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</si>
  <si>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</si>
  <si>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</si>
  <si>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</si>
  <si>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</si>
  <si>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</si>
  <si>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</si>
  <si>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</si>
  <si>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</si>
  <si>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</si>
  <si>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</si>
  <si>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</si>
  <si>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</si>
  <si>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</si>
  <si>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</si>
  <si>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</si>
  <si>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</si>
  <si>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</si>
  <si>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</si>
  <si>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</si>
  <si>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</si>
  <si>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</si>
  <si>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</si>
  <si>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</si>
  <si>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</si>
  <si>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</si>
  <si>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</si>
  <si>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</si>
  <si>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</si>
  <si>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</si>
  <si>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</si>
  <si>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</si>
  <si>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</si>
  <si>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</si>
  <si>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</si>
  <si>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</si>
  <si>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</si>
  <si>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</si>
  <si>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</si>
  <si>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</si>
  <si>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</si>
  <si>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</si>
  <si>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</si>
  <si>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</si>
  <si>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</si>
  <si>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</si>
  <si>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</si>
  <si>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</si>
  <si>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</si>
  <si>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</si>
  <si>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</si>
  <si>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</si>
  <si>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</si>
  <si>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</si>
  <si>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</si>
  <si>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</si>
  <si>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</si>
  <si>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</si>
  <si>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</si>
  <si>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</si>
  <si>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</si>
  <si>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</si>
  <si>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</si>
  <si>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</si>
  <si>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</si>
  <si>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</si>
  <si>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</si>
  <si>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</si>
  <si>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</si>
  <si>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</si>
  <si>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</si>
  <si>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</si>
  <si>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</si>
  <si>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</si>
  <si>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</si>
  <si>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</si>
  <si>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</si>
  <si>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</si>
  <si>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</si>
  <si>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</si>
  <si>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</si>
  <si>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</si>
  <si>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</si>
  <si>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</si>
  <si>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</si>
  <si>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</si>
  <si>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</si>
  <si>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</si>
  <si>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</si>
  <si>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</si>
  <si>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</si>
  <si>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</si>
  <si>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</si>
  <si>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</si>
  <si>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</si>
  <si>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</si>
  <si>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</si>
  <si>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</si>
  <si>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</si>
  <si>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</si>
  <si>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</si>
  <si>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</si>
  <si>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</si>
  <si>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</si>
  <si>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</si>
  <si>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</si>
  <si>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</si>
  <si>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</si>
  <si>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</si>
  <si>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</si>
  <si>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</si>
  <si>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</si>
  <si>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</si>
  <si>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</si>
  <si>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</si>
  <si>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</si>
  <si>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</si>
  <si>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</si>
  <si>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</si>
  <si>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</si>
  <si>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</si>
  <si>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</si>
  <si>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</si>
  <si>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</si>
  <si>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</si>
  <si>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</si>
  <si>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</si>
  <si>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</si>
  <si>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</si>
  <si>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</si>
  <si>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</si>
  <si>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</si>
  <si>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</si>
  <si>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</si>
  <si>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</si>
  <si>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</si>
  <si>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</si>
  <si>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</si>
  <si>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</si>
  <si>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</si>
  <si>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</si>
  <si>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</si>
  <si>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</si>
  <si>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</si>
  <si>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</si>
  <si>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</si>
  <si>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</si>
  <si>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</si>
  <si>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</si>
  <si>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</si>
  <si>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</si>
  <si>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</si>
  <si>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</si>
  <si>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</si>
  <si>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</si>
  <si>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</si>
  <si>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</si>
  <si>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</si>
  <si>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</si>
  <si>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</si>
  <si>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</si>
  <si>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</si>
  <si>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</si>
  <si>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</si>
  <si>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</si>
  <si>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</si>
  <si>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</si>
  <si>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</si>
  <si>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</si>
  <si>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</si>
  <si>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</si>
  <si>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</si>
  <si>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</si>
  <si>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</si>
  <si>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</si>
  <si>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</si>
  <si>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</si>
  <si>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</si>
  <si>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</si>
  <si>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</si>
  <si>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</si>
  <si>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</si>
  <si>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</si>
  <si>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</si>
  <si>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</si>
  <si>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</si>
  <si>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</si>
  <si>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</si>
  <si>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</si>
  <si>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</si>
  <si>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</si>
  <si>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</si>
  <si>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</si>
  <si>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</si>
  <si>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</si>
  <si>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</si>
  <si>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</si>
  <si>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</si>
  <si>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</si>
  <si>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</si>
  <si>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</si>
  <si>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</si>
  <si>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</si>
  <si>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</si>
  <si>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</si>
  <si>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</si>
  <si>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</si>
  <si>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</si>
  <si>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</si>
  <si>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</si>
  <si>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</si>
  <si>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</si>
  <si>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</si>
  <si>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</si>
  <si>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</si>
  <si>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</si>
  <si>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</si>
  <si>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</si>
  <si>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</si>
  <si>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</si>
  <si>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</si>
  <si>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</si>
  <si>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</si>
  <si>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</si>
  <si>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</si>
  <si>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</si>
  <si>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</si>
  <si>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</si>
  <si>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</si>
  <si>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</si>
  <si>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</si>
  <si>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</si>
  <si>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</si>
  <si>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</si>
  <si>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</si>
  <si>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</si>
  <si>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</si>
  <si>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</si>
  <si>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</si>
  <si>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</si>
  <si>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</si>
  <si>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</si>
  <si>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</si>
  <si>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</si>
  <si>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</si>
  <si>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</si>
  <si>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</si>
  <si>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</si>
  <si>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</si>
  <si>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</si>
  <si>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</si>
  <si>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</si>
  <si>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</si>
  <si>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</si>
  <si>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</si>
  <si>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</si>
  <si>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</si>
  <si>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</si>
  <si>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</si>
  <si>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</si>
  <si>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</si>
  <si>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</si>
  <si>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</si>
  <si>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</si>
  <si>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</si>
  <si>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</si>
  <si>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</si>
  <si>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</si>
  <si>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</si>
  <si>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</si>
  <si>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</si>
  <si>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</si>
  <si>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</si>
  <si>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</si>
  <si>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</si>
  <si>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</si>
  <si>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</si>
  <si>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</si>
  <si>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</si>
  <si>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</si>
  <si>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</si>
  <si>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</si>
  <si>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</si>
  <si>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</si>
  <si>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</si>
  <si>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</si>
  <si>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</si>
  <si>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</si>
  <si>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</si>
  <si>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</si>
  <si>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</si>
  <si>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</si>
  <si>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</si>
  <si>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</si>
  <si>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</si>
  <si>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</si>
  <si>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</si>
  <si>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</si>
  <si>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</si>
  <si>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</si>
  <si>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</si>
  <si>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</si>
  <si>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</si>
  <si>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</si>
  <si>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</si>
  <si>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</si>
  <si>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</si>
  <si>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</si>
  <si>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</si>
  <si>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</si>
  <si>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</si>
  <si>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</si>
  <si>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</si>
  <si>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</si>
  <si>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</si>
  <si>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</si>
  <si>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</si>
  <si>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</si>
  <si>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</si>
  <si>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</si>
  <si>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</si>
  <si>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</si>
  <si>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</si>
  <si>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</si>
  <si>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</si>
  <si>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</si>
  <si>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</si>
  <si>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</si>
  <si>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</si>
  <si>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</si>
  <si>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</si>
  <si>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</si>
  <si>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</si>
  <si>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</si>
  <si>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</si>
  <si>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</si>
  <si>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</si>
  <si>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</si>
  <si>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</si>
  <si>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</si>
  <si>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</si>
  <si>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</si>
  <si>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</si>
  <si>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</si>
  <si>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</si>
  <si>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</si>
  <si>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</si>
  <si>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</si>
  <si>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</si>
  <si>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</si>
  <si>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</si>
  <si>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</si>
  <si>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</si>
  <si>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</si>
  <si>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</si>
  <si>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</si>
  <si>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</si>
  <si>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</si>
  <si>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</si>
  <si>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</si>
  <si>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</si>
  <si>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</si>
  <si>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</si>
  <si>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</si>
  <si>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</si>
  <si>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</si>
  <si>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</si>
  <si>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</si>
  <si>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</si>
  <si>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</si>
  <si>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</si>
  <si>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</si>
  <si>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</si>
  <si>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</si>
  <si>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</si>
  <si>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</si>
  <si>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</si>
  <si>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</si>
  <si>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</si>
  <si>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</si>
  <si>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</si>
  <si>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</si>
  <si>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</si>
  <si>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</si>
  <si>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</si>
  <si>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</si>
  <si>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</si>
  <si>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</si>
  <si>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</si>
  <si>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</si>
  <si>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</si>
  <si>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</si>
  <si>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</si>
  <si>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</si>
  <si>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</si>
  <si>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</si>
  <si>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</si>
  <si>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</si>
  <si>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</si>
  <si>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</si>
  <si>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</si>
  <si>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</si>
  <si>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</si>
  <si>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</si>
  <si>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</si>
  <si>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</si>
  <si>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</si>
  <si>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</si>
  <si>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</si>
  <si>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</si>
  <si>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</si>
  <si>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</si>
  <si>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</si>
  <si>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</si>
  <si>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</si>
  <si>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</si>
  <si>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</si>
  <si>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</si>
  <si>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</si>
  <si>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</si>
  <si>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</si>
  <si>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</si>
  <si>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</si>
  <si>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</si>
  <si>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</si>
  <si>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</si>
  <si>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</si>
  <si>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</si>
  <si>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</si>
  <si>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</si>
  <si>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</si>
  <si>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</si>
  <si>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</si>
  <si>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</si>
  <si>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</si>
  <si>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</si>
  <si>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</si>
  <si>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</si>
  <si>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</si>
  <si>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</si>
  <si>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</si>
  <si>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</si>
  <si>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</si>
  <si>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</si>
  <si>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</si>
  <si>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</si>
  <si>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</si>
  <si>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</si>
  <si>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</si>
  <si>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</si>
  <si>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</si>
  <si>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</si>
  <si>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</si>
  <si>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</si>
  <si>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</si>
  <si>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</si>
  <si>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</si>
  <si>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</si>
  <si>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</si>
  <si>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</si>
  <si>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</si>
  <si>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</si>
  <si>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</si>
  <si>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</si>
  <si>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</si>
  <si>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</si>
  <si>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</si>
  <si>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</si>
  <si>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</si>
  <si>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</si>
  <si>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</si>
  <si>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</si>
  <si>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</si>
  <si>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</si>
  <si>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</si>
  <si>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</si>
  <si>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</si>
  <si>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</si>
  <si>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</si>
  <si>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</si>
  <si>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</si>
  <si>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</si>
  <si>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</si>
  <si>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</si>
  <si>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</si>
  <si>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</si>
  <si>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</si>
  <si>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</si>
  <si>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</si>
  <si>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</si>
  <si>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</si>
  <si>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</si>
  <si>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</si>
  <si>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</si>
  <si>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</si>
  <si>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</si>
  <si>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</si>
  <si>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</si>
  <si>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</si>
  <si>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</si>
  <si>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</si>
  <si>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</si>
  <si>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</si>
  <si>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</si>
  <si>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</si>
  <si>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</si>
  <si>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</si>
  <si>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</si>
  <si>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</si>
  <si>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</si>
  <si>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</si>
  <si>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</si>
  <si>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</si>
  <si>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</si>
  <si>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</si>
  <si>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</si>
  <si>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</si>
  <si>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</si>
  <si>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</si>
  <si>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</si>
  <si>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</si>
  <si>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</si>
  <si>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</si>
  <si>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</si>
  <si>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</si>
  <si>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</si>
  <si>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</si>
  <si>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</si>
  <si>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</si>
  <si>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</si>
  <si>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</si>
  <si>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</si>
  <si>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</si>
  <si>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</si>
  <si>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</si>
  <si>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</si>
  <si>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</si>
  <si>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</si>
  <si>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</si>
  <si>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</si>
  <si>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</si>
  <si>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</si>
  <si>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</si>
  <si>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</si>
  <si>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</si>
  <si>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</si>
  <si>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</si>
  <si>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</si>
  <si>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</si>
  <si>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</si>
  <si>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</si>
  <si>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</si>
  <si>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</si>
  <si>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</si>
  <si>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</si>
  <si>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</si>
  <si>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</si>
  <si>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</si>
  <si>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</si>
  <si>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</si>
  <si>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</si>
  <si>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</si>
  <si>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</si>
  <si>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</si>
  <si>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</si>
  <si>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</si>
  <si>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</si>
  <si>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</si>
  <si>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</si>
  <si>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</si>
  <si>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</si>
  <si>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</si>
  <si>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</si>
  <si>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</si>
  <si>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</si>
  <si>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</si>
  <si>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</si>
  <si>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</si>
  <si>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</si>
  <si>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</si>
  <si>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</si>
  <si>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</si>
  <si>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</si>
  <si>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</si>
  <si>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</si>
  <si>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</si>
  <si>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</si>
  <si>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</si>
  <si>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</si>
  <si>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</si>
  <si>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</si>
  <si>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</si>
  <si>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</si>
  <si>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</si>
  <si>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</si>
  <si>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</si>
  <si>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</si>
  <si>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</si>
  <si>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</si>
  <si>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</si>
  <si>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</si>
  <si>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</si>
  <si>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</si>
  <si>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</si>
  <si>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</si>
  <si>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</si>
  <si>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</si>
  <si>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</si>
  <si>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</si>
  <si>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</si>
  <si>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</si>
  <si>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</si>
  <si>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</si>
  <si>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</si>
  <si>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</si>
  <si>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</si>
  <si>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</si>
  <si>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</si>
  <si>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</si>
  <si>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</si>
  <si>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</si>
  <si>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</si>
  <si>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</si>
  <si>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</si>
  <si>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</si>
  <si>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</si>
  <si>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</si>
  <si>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</si>
  <si>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</si>
  <si>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</si>
  <si>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</si>
  <si>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</si>
  <si>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</si>
  <si>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</si>
  <si>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</si>
  <si>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</si>
  <si>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</si>
  <si>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</si>
  <si>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</si>
  <si>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</si>
  <si>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</si>
  <si>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</si>
  <si>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</si>
  <si>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</si>
  <si>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</si>
  <si>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</si>
  <si>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</si>
  <si>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</si>
  <si>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</si>
  <si>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</si>
  <si>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</si>
  <si>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</si>
  <si>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</si>
  <si>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</si>
  <si>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</si>
  <si>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</si>
  <si>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</si>
  <si>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</si>
  <si>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</si>
  <si>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</si>
  <si>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</si>
  <si>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</si>
  <si>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</si>
  <si>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</si>
  <si>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</si>
  <si>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</si>
  <si>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</si>
  <si>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</si>
  <si>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</si>
  <si>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</si>
  <si>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</si>
  <si>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</si>
  <si>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</si>
  <si>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</si>
  <si>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</si>
  <si>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</si>
  <si>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</si>
  <si>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</si>
  <si>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</si>
  <si>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</si>
  <si>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</si>
  <si>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</si>
  <si>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</si>
  <si>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</si>
  <si>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</si>
  <si>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</si>
  <si>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</si>
  <si>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</si>
  <si>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</si>
  <si>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</si>
  <si>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</si>
  <si>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</si>
  <si>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</si>
  <si>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</si>
  <si>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</si>
  <si>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</si>
  <si>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</si>
  <si>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</si>
  <si>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</si>
  <si>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</si>
  <si>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</si>
  <si>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</si>
  <si>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</si>
  <si>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</si>
  <si>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</si>
  <si>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</si>
  <si>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</si>
  <si>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</si>
  <si>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</si>
  <si>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</si>
  <si>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</si>
  <si>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</si>
  <si>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</si>
  <si>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</si>
  <si>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</si>
  <si>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</si>
  <si>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</si>
  <si>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</si>
  <si>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</si>
  <si>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</si>
  <si>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</si>
  <si>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</si>
  <si>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</si>
  <si>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</si>
  <si>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</si>
  <si>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</si>
  <si>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</si>
  <si>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</si>
  <si>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</si>
  <si>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</si>
  <si>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</si>
  <si>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</si>
  <si>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</si>
  <si>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</si>
  <si>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</si>
  <si>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</si>
  <si>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</si>
  <si>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</si>
  <si>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</si>
  <si>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</si>
  <si>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</si>
  <si>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</si>
  <si>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</si>
  <si>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</si>
  <si>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</si>
  <si>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</si>
  <si>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</si>
  <si>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</si>
  <si>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</si>
  <si>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</si>
  <si>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</si>
  <si>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</si>
  <si>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</si>
  <si>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</si>
  <si>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</si>
  <si>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</si>
  <si>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</si>
  <si>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</si>
  <si>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</si>
  <si>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</si>
  <si>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</si>
  <si>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</si>
  <si>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</si>
  <si>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</si>
  <si>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</si>
  <si>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</si>
  <si>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</si>
  <si>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</si>
  <si>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</si>
  <si>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</si>
  <si>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</si>
  <si>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</si>
  <si>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</si>
  <si>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</si>
  <si>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</si>
  <si>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</si>
  <si>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</si>
  <si>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</si>
  <si>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</si>
  <si>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</si>
  <si>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</si>
  <si>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</si>
  <si>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</si>
  <si>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</si>
  <si>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</si>
  <si>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</si>
  <si>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</si>
  <si>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</si>
  <si>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</si>
  <si>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</si>
  <si>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</si>
  <si>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</si>
  <si>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</si>
  <si>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</si>
  <si>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</si>
  <si>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</si>
  <si>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</si>
  <si>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</si>
  <si>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</si>
  <si>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</si>
  <si>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</si>
  <si>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</si>
  <si>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</si>
  <si>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</si>
  <si>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</si>
  <si>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</si>
  <si>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</si>
  <si>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</si>
  <si>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</si>
  <si>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</si>
  <si>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</si>
  <si>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</si>
  <si>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</si>
  <si>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</si>
  <si>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</si>
  <si>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</si>
  <si>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</si>
  <si>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</si>
  <si>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</si>
  <si>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</si>
  <si>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</si>
  <si>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</si>
  <si>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</si>
  <si>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</si>
  <si>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</si>
  <si>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</si>
  <si>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</si>
  <si>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</si>
  <si>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</si>
  <si>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</si>
  <si>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</si>
  <si>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</si>
  <si>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</si>
  <si>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</si>
  <si>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</si>
  <si>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</si>
  <si>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</si>
  <si>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</si>
  <si>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</si>
  <si>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</si>
  <si>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</si>
  <si>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</si>
  <si>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</si>
  <si>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</si>
  <si>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</si>
  <si>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</si>
  <si>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</si>
  <si>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</si>
  <si>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</si>
  <si>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</si>
  <si>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</si>
  <si>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</si>
  <si>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</si>
  <si>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</si>
  <si>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</si>
  <si>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</si>
  <si>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</si>
  <si>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</si>
  <si>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</si>
  <si>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</si>
  <si>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</si>
  <si>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</si>
  <si>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</si>
  <si>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</si>
  <si>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</si>
  <si>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</si>
  <si>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</si>
  <si>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</si>
  <si>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</si>
  <si>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</si>
  <si>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</si>
  <si>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</si>
  <si>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</si>
  <si>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</si>
  <si>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</si>
  <si>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</si>
  <si>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</si>
  <si>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</si>
  <si>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</si>
  <si>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</si>
  <si>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</si>
  <si>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</si>
  <si>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</si>
  <si>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</si>
  <si>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</si>
  <si>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</si>
  <si>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</si>
  <si>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</si>
  <si>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</si>
  <si>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</si>
  <si>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</si>
  <si>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</si>
  <si>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</si>
  <si>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</si>
  <si>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</si>
  <si>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</si>
  <si>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</si>
  <si>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</si>
  <si>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</si>
  <si>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</si>
  <si>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</si>
  <si>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</si>
  <si>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</si>
  <si>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</si>
  <si>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</si>
  <si>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</si>
  <si>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</si>
  <si>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</si>
  <si>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</si>
  <si>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</si>
  <si>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</si>
  <si>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</si>
  <si>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</si>
  <si>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</si>
  <si>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</si>
  <si>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</si>
  <si>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</si>
  <si>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</si>
  <si>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</si>
  <si>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</si>
  <si>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</si>
  <si>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</si>
  <si>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</si>
  <si>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</si>
  <si>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</si>
  <si>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</si>
  <si>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</si>
  <si>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</si>
  <si>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</si>
  <si>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</si>
  <si>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</si>
  <si>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</si>
  <si>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</si>
  <si>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</si>
  <si>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</si>
  <si>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</si>
  <si>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</si>
  <si>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</si>
  <si>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</si>
  <si>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</si>
  <si>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</si>
  <si>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</si>
  <si>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</si>
  <si>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</si>
  <si>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</si>
  <si>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</si>
  <si>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</si>
  <si>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</si>
  <si>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</si>
  <si>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</si>
  <si>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</si>
  <si>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</si>
  <si>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</si>
  <si>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</si>
  <si>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</si>
  <si>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</si>
  <si>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</si>
  <si>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</si>
  <si>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</si>
  <si>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</si>
  <si>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</si>
  <si>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</si>
  <si>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</si>
  <si>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</si>
  <si>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</si>
  <si>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</si>
  <si>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</si>
  <si>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</si>
  <si>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</si>
  <si>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</si>
  <si>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</si>
  <si>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</si>
  <si>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</si>
  <si>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</si>
  <si>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</si>
  <si>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</si>
  <si>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</si>
  <si>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</si>
  <si>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</si>
  <si>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</si>
  <si>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</si>
  <si>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</si>
  <si>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</si>
  <si>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</si>
  <si>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</si>
  <si>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</si>
  <si>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</si>
  <si>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</si>
  <si>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</si>
  <si>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</si>
  <si>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</si>
  <si>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</si>
  <si>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</si>
  <si>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</si>
  <si>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</si>
  <si>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</si>
  <si>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</si>
  <si>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</si>
  <si>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</si>
  <si>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</si>
  <si>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</si>
  <si>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</si>
  <si>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</si>
  <si>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</si>
  <si>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</si>
  <si>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</si>
  <si>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</si>
  <si>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</si>
  <si>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</si>
  <si>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</si>
  <si>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</si>
  <si>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</si>
  <si>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</si>
  <si>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</si>
  <si>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</si>
  <si>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</si>
  <si>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</si>
  <si>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</si>
  <si>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</si>
  <si>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</si>
  <si>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</si>
  <si>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</si>
  <si>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</si>
  <si>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</si>
  <si>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</si>
  <si>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</si>
  <si>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</si>
  <si>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</si>
  <si>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</si>
  <si>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</si>
  <si>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</si>
  <si>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</si>
  <si>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</si>
  <si>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</si>
  <si>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</si>
  <si>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</si>
  <si>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</si>
  <si>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</si>
  <si>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</si>
  <si>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</si>
  <si>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</si>
  <si>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</si>
  <si>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</si>
  <si>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</si>
  <si>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</si>
  <si>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</si>
  <si>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</si>
  <si>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</si>
  <si>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</si>
  <si>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</si>
  <si>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</si>
  <si>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</si>
  <si>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</si>
  <si>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</si>
  <si>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</si>
  <si>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</si>
  <si>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</si>
  <si>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</si>
  <si>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</si>
  <si>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</si>
  <si>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</si>
  <si>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</si>
  <si>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</si>
  <si>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</si>
  <si>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</si>
  <si>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</si>
  <si>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</si>
  <si>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</si>
  <si>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</si>
  <si>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</si>
  <si>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</si>
  <si>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</si>
  <si>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</si>
  <si>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</si>
  <si>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</si>
  <si>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</si>
  <si>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</si>
  <si>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</si>
  <si>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</si>
  <si>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</si>
  <si>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</si>
  <si>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</si>
  <si>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</si>
  <si>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</si>
  <si>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</si>
  <si>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</si>
  <si>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</si>
  <si>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</si>
  <si>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</si>
  <si>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</si>
  <si>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</si>
  <si>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</si>
  <si>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</si>
  <si>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</si>
  <si>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</si>
  <si>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</si>
  <si>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</si>
  <si>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</si>
  <si>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</si>
  <si>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</si>
  <si>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</si>
  <si>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</si>
  <si>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</si>
  <si>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</si>
  <si>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</si>
  <si>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</si>
  <si>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</si>
  <si>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</si>
  <si>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</si>
  <si>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</si>
  <si>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</si>
  <si>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</si>
  <si>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</si>
  <si>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</si>
  <si>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</si>
  <si>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</si>
  <si>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</si>
  <si>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</si>
  <si>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</si>
  <si>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</si>
  <si>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</si>
  <si>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</si>
  <si>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</si>
  <si>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</si>
  <si>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</si>
  <si>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</si>
  <si>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</si>
  <si>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</si>
  <si>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</si>
  <si>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</si>
  <si>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</si>
  <si>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</si>
  <si>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</si>
  <si>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</si>
  <si>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</si>
  <si>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</si>
  <si>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</si>
  <si>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</si>
  <si>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</si>
  <si>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</si>
  <si>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</si>
  <si>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</si>
  <si>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</si>
  <si>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</si>
  <si>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</si>
  <si>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</si>
  <si>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</si>
  <si>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</si>
  <si>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</si>
  <si>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</si>
  <si>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</si>
  <si>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</si>
  <si>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</si>
  <si>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</si>
  <si>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</si>
  <si>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</si>
  <si>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</si>
  <si>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</si>
  <si>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</si>
  <si>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</si>
  <si>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</si>
  <si>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</si>
  <si>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</si>
  <si>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</si>
  <si>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</si>
  <si>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</si>
  <si>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</si>
  <si>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</si>
  <si>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</si>
  <si>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</si>
  <si>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</si>
  <si>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</si>
  <si>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</si>
  <si>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</si>
  <si>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</si>
  <si>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</si>
  <si>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</si>
  <si>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</si>
  <si>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</si>
  <si>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</si>
  <si>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</si>
  <si>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</si>
  <si>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</si>
  <si>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</si>
  <si>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</si>
  <si>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</si>
  <si>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</si>
  <si>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</si>
  <si>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</si>
  <si>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</si>
  <si>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</si>
  <si>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</si>
  <si>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</si>
  <si>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</si>
  <si>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</si>
  <si>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</si>
  <si>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</si>
  <si>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</si>
  <si>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</si>
  <si>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</si>
  <si>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</si>
  <si>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</si>
  <si>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</si>
  <si>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</si>
  <si>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</si>
  <si>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</si>
  <si>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</si>
  <si>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</si>
  <si>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</si>
  <si>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</si>
  <si>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</si>
  <si>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</si>
  <si>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</si>
  <si>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</si>
  <si>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</si>
  <si>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</si>
  <si>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</si>
  <si>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</si>
  <si>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</si>
  <si>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</si>
  <si>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</si>
  <si>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</si>
  <si>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</si>
  <si>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</si>
  <si>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</si>
  <si>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</si>
  <si>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</si>
  <si>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</si>
  <si>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</si>
  <si>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</si>
  <si>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</si>
  <si>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</si>
  <si>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</si>
  <si>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</si>
  <si>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</si>
  <si>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</si>
  <si>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</si>
  <si>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</si>
  <si>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</si>
  <si>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</si>
  <si>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</si>
  <si>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</si>
  <si>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</si>
  <si>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</si>
  <si>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</si>
  <si>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</si>
  <si>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</si>
  <si>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</si>
  <si>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</si>
  <si>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</si>
  <si>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</si>
  <si>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</si>
  <si>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</si>
  <si>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</si>
  <si>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</si>
  <si>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</si>
  <si>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</si>
  <si>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</si>
  <si>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</si>
  <si>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</si>
  <si>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</si>
  <si>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</si>
  <si>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</si>
  <si>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</si>
  <si>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</si>
  <si>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</si>
  <si>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</si>
  <si>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</si>
  <si>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</si>
  <si>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</si>
  <si>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</si>
  <si>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</si>
  <si>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</si>
  <si>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</si>
  <si>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</si>
  <si>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</si>
  <si>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</si>
  <si>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</si>
  <si>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</si>
  <si>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</si>
  <si>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</si>
  <si>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</si>
  <si>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</si>
  <si>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</si>
  <si>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</si>
  <si>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</si>
  <si>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</si>
  <si>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</si>
  <si>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</si>
  <si>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</si>
  <si>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</si>
  <si>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</si>
  <si>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</si>
  <si>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</si>
  <si>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</si>
  <si>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</si>
  <si>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</si>
  <si>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</si>
  <si>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</si>
  <si>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</si>
  <si>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</si>
  <si>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</si>
  <si>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</si>
  <si>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</si>
  <si>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</si>
  <si>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</si>
  <si>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</si>
  <si>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</si>
  <si>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</si>
  <si>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</si>
  <si>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</si>
  <si>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</si>
  <si>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</si>
  <si>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</si>
  <si>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</si>
  <si>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</si>
  <si>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</si>
  <si>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</si>
  <si>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</si>
  <si>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</si>
  <si>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</si>
  <si>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</si>
  <si>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</si>
  <si>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</si>
  <si>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</si>
  <si>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</si>
  <si>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</si>
  <si>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</si>
  <si>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</si>
  <si>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</si>
  <si>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</si>
  <si>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</si>
  <si>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</si>
  <si>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</si>
  <si>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</si>
  <si>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</si>
  <si>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</si>
  <si>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</si>
  <si>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</si>
  <si>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</si>
  <si>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</si>
  <si>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</si>
  <si>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</si>
  <si>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</si>
  <si>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</si>
  <si>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</si>
  <si>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</si>
  <si>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</si>
  <si>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</si>
  <si>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</si>
  <si>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</si>
  <si>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</si>
  <si>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</si>
  <si>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</si>
  <si>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</si>
  <si>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</si>
  <si>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</si>
  <si>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</si>
  <si>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</si>
  <si>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</si>
  <si>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</si>
  <si>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</si>
  <si>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</si>
  <si>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</si>
  <si>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</si>
  <si>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</si>
  <si>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</si>
  <si>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</si>
  <si>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</si>
  <si>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</si>
  <si>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</si>
  <si>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</si>
  <si>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</si>
  <si>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</si>
  <si>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</si>
  <si>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</si>
  <si>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</si>
  <si>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</si>
  <si>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</si>
  <si>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</si>
  <si>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</si>
  <si>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</si>
  <si>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</si>
  <si>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</si>
  <si>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</si>
  <si>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</si>
  <si>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</si>
  <si>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</si>
  <si>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</si>
  <si>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</si>
  <si>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</si>
  <si>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</si>
  <si>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</si>
  <si>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</si>
  <si>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</si>
  <si>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</si>
  <si>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</si>
  <si>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</si>
  <si>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</si>
  <si>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</si>
  <si>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</si>
  <si>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</si>
  <si>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</si>
  <si>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</si>
  <si>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</si>
  <si>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</si>
  <si>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</si>
  <si>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</si>
  <si>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</si>
  <si>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</si>
  <si>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</si>
  <si>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</si>
  <si>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</si>
  <si>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</si>
  <si>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</si>
  <si>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</si>
  <si>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</si>
  <si>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</si>
  <si>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</si>
  <si>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</si>
  <si>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</si>
  <si>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</si>
  <si>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</si>
  <si>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</si>
  <si>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</si>
  <si>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</si>
  <si>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</si>
  <si>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</si>
  <si>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</si>
  <si>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</si>
  <si>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</si>
  <si>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</si>
  <si>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</si>
  <si>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</si>
  <si>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</si>
  <si>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</si>
  <si>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</si>
  <si>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</si>
  <si>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</si>
  <si>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</si>
  <si>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</si>
  <si>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</si>
  <si>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</si>
  <si>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</si>
  <si>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</si>
  <si>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</si>
  <si>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</si>
  <si>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</si>
  <si>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</si>
  <si>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</si>
  <si>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</si>
  <si>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</si>
  <si>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</si>
  <si>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</si>
  <si>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</si>
  <si>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</si>
  <si>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</si>
  <si>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</si>
  <si>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</si>
  <si>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</si>
  <si>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</si>
  <si>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</si>
  <si>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</si>
  <si>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</si>
  <si>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</si>
  <si>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</si>
  <si>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</si>
  <si>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</si>
  <si>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</si>
  <si>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</si>
  <si>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</si>
  <si>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</si>
  <si>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</si>
  <si>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</si>
  <si>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</si>
  <si>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</si>
  <si>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</si>
  <si>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</si>
  <si>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</si>
  <si>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</si>
  <si>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</si>
  <si>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</si>
  <si>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</si>
  <si>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</si>
  <si>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</si>
  <si>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</si>
  <si>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</si>
  <si>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</si>
  <si>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</si>
  <si>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</si>
  <si>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</si>
  <si>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</si>
  <si>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</si>
  <si>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</si>
  <si>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</si>
  <si>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</si>
  <si>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</si>
  <si>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</si>
  <si>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</si>
  <si>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</si>
  <si>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</si>
  <si>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</si>
  <si>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</si>
  <si>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</si>
  <si>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</si>
  <si>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</si>
  <si>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</si>
  <si>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</si>
  <si>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</si>
  <si>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</si>
  <si>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</si>
  <si>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</si>
  <si>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</si>
  <si>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</si>
  <si>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</si>
  <si>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</si>
  <si>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</si>
  <si>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</si>
  <si>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</si>
  <si>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</si>
  <si>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</si>
  <si>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</si>
  <si>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</si>
  <si>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</si>
  <si>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</si>
  <si>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</si>
  <si>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</si>
  <si>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</si>
  <si>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</si>
  <si>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</si>
  <si>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</si>
  <si>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</si>
  <si>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</si>
  <si>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</si>
  <si>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</si>
  <si>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</si>
  <si>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</si>
  <si>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</si>
  <si>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</si>
  <si>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</si>
  <si>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</si>
  <si>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</si>
  <si>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</si>
  <si>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</si>
  <si>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</si>
  <si>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</si>
  <si>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</si>
  <si>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</si>
  <si>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</si>
  <si>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</si>
  <si>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</si>
  <si>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</si>
  <si>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</si>
  <si>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</si>
  <si>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</si>
  <si>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</si>
  <si>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</si>
  <si>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</si>
  <si>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</si>
  <si>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</si>
  <si>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</si>
  <si>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</si>
  <si>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</si>
  <si>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</si>
  <si>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</si>
  <si>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</si>
  <si>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</si>
  <si>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</si>
  <si>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</si>
  <si>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</si>
  <si>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</si>
  <si>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</si>
  <si>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</si>
  <si>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</si>
  <si>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</si>
  <si>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</si>
  <si>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</si>
  <si>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</si>
  <si>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</si>
  <si>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</si>
  <si>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</si>
  <si>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</si>
  <si>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</si>
  <si>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</si>
  <si>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</si>
  <si>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</si>
  <si>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</si>
  <si>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</si>
  <si>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</si>
  <si>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</si>
  <si>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</si>
  <si>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</si>
  <si>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</si>
  <si>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</si>
  <si>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</si>
  <si>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</si>
  <si>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</si>
  <si>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</si>
  <si>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</si>
  <si>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</si>
  <si>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</si>
  <si>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</si>
  <si>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</si>
  <si>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</si>
  <si>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</si>
  <si>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</si>
  <si>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</si>
  <si>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</si>
  <si>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</si>
  <si>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</si>
  <si>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</si>
  <si>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</si>
  <si>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</si>
  <si>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</si>
  <si>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</si>
  <si>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</si>
  <si>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</si>
  <si>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</si>
  <si>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</si>
  <si>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</si>
  <si>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</si>
  <si>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</si>
  <si>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</si>
  <si>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</si>
  <si>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</si>
  <si>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</si>
  <si>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</si>
  <si>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</si>
  <si>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</si>
  <si>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</si>
  <si>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</si>
  <si>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</si>
  <si>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</si>
  <si>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</si>
  <si>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</si>
  <si>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</si>
  <si>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</si>
  <si>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</si>
  <si>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</si>
  <si>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</si>
  <si>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</si>
  <si>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</si>
  <si>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</si>
  <si>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</si>
  <si>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</si>
  <si>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</si>
  <si>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</si>
  <si>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</si>
  <si>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</si>
  <si>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</si>
  <si>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</si>
  <si>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</si>
  <si>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</si>
  <si>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</si>
  <si>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</si>
  <si>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</si>
  <si>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</si>
  <si>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</si>
  <si>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</si>
  <si>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</si>
  <si>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</si>
  <si>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</si>
  <si>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</si>
  <si>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</si>
  <si>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</si>
  <si>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</si>
  <si>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</si>
  <si>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</si>
  <si>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</si>
  <si>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</si>
  <si>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</si>
  <si>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</si>
  <si>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</si>
  <si>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</si>
  <si>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</si>
  <si>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</si>
  <si>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</si>
  <si>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</si>
  <si>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</si>
  <si>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</si>
  <si>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</si>
  <si>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</si>
  <si>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</si>
  <si>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</si>
  <si>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</si>
  <si>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</si>
  <si>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</si>
  <si>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</si>
  <si>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</si>
  <si>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</si>
  <si>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</si>
  <si>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</si>
  <si>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</si>
  <si>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</si>
  <si>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</si>
  <si>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</si>
  <si>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</si>
  <si>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</si>
  <si>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</si>
  <si>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</si>
  <si>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</si>
  <si>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</si>
  <si>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</si>
  <si>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</si>
  <si>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</si>
  <si>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</si>
  <si>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</si>
  <si>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</si>
  <si>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</si>
  <si>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</si>
  <si>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</si>
  <si>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</si>
  <si>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</si>
  <si>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</si>
  <si>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</si>
  <si>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</si>
  <si>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</si>
  <si>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</si>
  <si>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</si>
  <si>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</si>
  <si>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</si>
  <si>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</si>
  <si>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</si>
  <si>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</si>
  <si>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</si>
  <si>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</si>
  <si>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</si>
  <si>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</si>
  <si>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</si>
  <si>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</si>
  <si>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</si>
  <si>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</si>
  <si>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</si>
  <si>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</si>
  <si>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</si>
  <si>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</si>
  <si>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</si>
  <si>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</si>
  <si>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</si>
  <si>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</si>
  <si>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</si>
  <si>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</si>
  <si>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</si>
  <si>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</si>
  <si>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</si>
  <si>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</si>
  <si>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</si>
  <si>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</si>
  <si>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</si>
  <si>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</si>
  <si>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</si>
  <si>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</si>
  <si>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</si>
  <si>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</si>
  <si>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</si>
  <si>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</si>
  <si>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</si>
  <si>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</si>
  <si>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</si>
  <si>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</si>
  <si>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</si>
  <si>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</si>
  <si>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</si>
  <si>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</si>
  <si>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</si>
  <si>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</si>
  <si>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</si>
  <si>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</si>
  <si>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</si>
  <si>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</si>
  <si>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</si>
  <si>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</si>
  <si>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</si>
  <si>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</si>
  <si>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</si>
  <si>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</si>
  <si>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</si>
  <si>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</si>
  <si>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</si>
  <si>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</si>
  <si>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</si>
  <si>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</si>
  <si>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</si>
  <si>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</si>
  <si>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</si>
  <si>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</si>
  <si>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</si>
  <si>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</si>
  <si>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</si>
  <si>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</si>
  <si>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</si>
  <si>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</si>
  <si>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</si>
  <si>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</si>
  <si>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</si>
  <si>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</si>
  <si>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</si>
  <si>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</si>
  <si>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</si>
  <si>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</si>
  <si>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</si>
  <si>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</si>
  <si>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</si>
  <si>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</si>
  <si>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</si>
  <si>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</si>
  <si>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</si>
  <si>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</si>
  <si>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</si>
  <si>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</si>
  <si>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</si>
  <si>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</si>
  <si>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</si>
  <si>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</si>
  <si>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</si>
  <si>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</si>
  <si>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</si>
  <si>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</si>
  <si>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</si>
  <si>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</si>
  <si>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</si>
  <si>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</si>
  <si>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</si>
  <si>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</si>
  <si>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</si>
  <si>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</si>
  <si>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</si>
  <si>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</si>
  <si>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</si>
  <si>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</si>
  <si>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</si>
  <si>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</si>
  <si>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</si>
  <si>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</si>
  <si>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</si>
  <si>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</si>
  <si>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</si>
  <si>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</si>
  <si>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</si>
  <si>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</si>
  <si>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</si>
  <si>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</si>
  <si>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</si>
  <si>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</si>
  <si>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</si>
  <si>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</si>
  <si>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</si>
  <si>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</si>
  <si>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</si>
  <si>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</si>
  <si>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</si>
  <si>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</si>
  <si>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</si>
  <si>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</si>
  <si>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</si>
  <si>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</si>
  <si>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</si>
  <si>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</si>
  <si>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</si>
  <si>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</si>
  <si>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</si>
  <si>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</si>
  <si>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</si>
  <si>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</si>
  <si>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</si>
  <si>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</si>
  <si>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</si>
  <si>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</si>
  <si>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</si>
  <si>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</si>
  <si>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</si>
  <si>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</si>
  <si>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</si>
  <si>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</si>
  <si>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</si>
  <si>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</si>
  <si>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</si>
  <si>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</si>
  <si>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</si>
  <si>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</si>
  <si>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</si>
  <si>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</si>
  <si>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</si>
  <si>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</si>
  <si>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</si>
  <si>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</si>
  <si>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</si>
  <si>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</si>
  <si>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</si>
  <si>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</si>
  <si>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</si>
  <si>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</si>
  <si>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</si>
  <si>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</si>
  <si>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</si>
  <si>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</si>
  <si>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</si>
  <si>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</si>
  <si>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</si>
  <si>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</si>
  <si>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</si>
  <si>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</si>
  <si>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</si>
  <si>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</si>
  <si>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</si>
  <si>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</si>
  <si>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</si>
  <si>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</si>
  <si>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</si>
  <si>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</si>
  <si>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</si>
  <si>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</si>
  <si>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</si>
  <si>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</si>
  <si>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</si>
  <si>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</si>
  <si>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</si>
  <si>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</si>
  <si>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</si>
  <si>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</si>
  <si>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</si>
  <si>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</si>
  <si>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</si>
  <si>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</si>
  <si>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</si>
  <si>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</si>
  <si>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</si>
  <si>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</si>
  <si>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</si>
  <si>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</si>
  <si>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</si>
  <si>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</si>
  <si>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</si>
  <si>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</si>
  <si>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</si>
  <si>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</si>
  <si>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</si>
  <si>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</si>
  <si>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</si>
  <si>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</si>
  <si>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</si>
  <si>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</si>
  <si>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</si>
  <si>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</si>
  <si>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</si>
  <si>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</si>
  <si>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</si>
  <si>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</si>
  <si>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</si>
  <si>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</si>
  <si>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</si>
  <si>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</si>
  <si>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</si>
  <si>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</si>
  <si>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</si>
  <si>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</si>
  <si>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</si>
  <si>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</si>
  <si>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</si>
  <si>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</si>
  <si>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</si>
  <si>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</si>
  <si>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</si>
  <si>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</si>
  <si>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</si>
  <si>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</si>
  <si>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</si>
  <si>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</si>
  <si>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</si>
  <si>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</si>
  <si>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</si>
  <si>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</si>
  <si>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</si>
  <si>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</si>
  <si>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</si>
  <si>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</si>
  <si>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</si>
  <si>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</si>
  <si>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</si>
  <si>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</si>
  <si>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</si>
  <si>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</si>
  <si>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</si>
  <si>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</si>
  <si>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</si>
  <si>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</si>
  <si>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</si>
  <si>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</si>
  <si>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</si>
  <si>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</si>
  <si>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</si>
  <si>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</si>
  <si>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</si>
  <si>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</si>
  <si>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</si>
  <si>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</si>
  <si>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</si>
  <si>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</si>
  <si>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</si>
  <si>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</si>
  <si>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</si>
  <si>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</si>
  <si>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</si>
  <si>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</si>
  <si>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</si>
  <si>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</si>
  <si>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</si>
  <si>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</si>
  <si>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</si>
  <si>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</si>
  <si>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</si>
  <si>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</si>
  <si>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</si>
  <si>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</si>
  <si>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</si>
  <si>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</si>
  <si>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</si>
  <si>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</si>
  <si>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</si>
  <si>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</si>
  <si>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</si>
  <si>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</si>
  <si>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</si>
  <si>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</si>
  <si>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</si>
  <si>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</si>
  <si>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</si>
  <si>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</si>
  <si>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</si>
  <si>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</si>
  <si>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</si>
  <si>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</si>
  <si>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</si>
  <si>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</si>
  <si>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</si>
  <si>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</si>
  <si>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</si>
  <si>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</si>
  <si>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</si>
  <si>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</si>
  <si>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</si>
  <si>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</si>
  <si>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</si>
  <si>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</si>
  <si>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</si>
  <si>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</si>
  <si>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</si>
  <si>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</si>
  <si>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</si>
  <si>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</si>
  <si>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</si>
  <si>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</si>
  <si>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</si>
  <si>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</si>
  <si>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</si>
  <si>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</si>
  <si>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</si>
  <si>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</si>
  <si>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</si>
  <si>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</si>
  <si>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</si>
  <si>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</si>
  <si>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</si>
  <si>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</si>
  <si>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</si>
  <si>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</si>
  <si>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</si>
  <si>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</si>
  <si>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</si>
  <si>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</si>
  <si>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</si>
  <si>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</si>
  <si>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</si>
  <si>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</si>
  <si>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</si>
  <si>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</si>
  <si>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</si>
  <si>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</si>
  <si>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</si>
  <si>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</si>
  <si>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</si>
  <si>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</si>
  <si>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</si>
  <si>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</si>
  <si>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</si>
  <si>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</si>
  <si>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</si>
  <si>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</si>
  <si>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</si>
  <si>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</si>
  <si>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</si>
  <si>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</si>
  <si>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</si>
  <si>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</si>
  <si>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</si>
  <si>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</si>
  <si>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</si>
  <si>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</si>
  <si>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</si>
  <si>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</si>
  <si>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</si>
  <si>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</si>
  <si>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</si>
  <si>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</si>
  <si>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</si>
  <si>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</si>
  <si>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</si>
  <si>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</si>
  <si>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</si>
  <si>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</si>
  <si>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</si>
  <si>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</si>
  <si>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</si>
  <si>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</si>
  <si>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</si>
  <si>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</si>
  <si>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</si>
  <si>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</si>
  <si>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</si>
  <si>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</si>
  <si>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</si>
  <si>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</si>
  <si>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</si>
  <si>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</si>
  <si>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</si>
  <si>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</si>
  <si>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</si>
  <si>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</si>
  <si>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</si>
  <si>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</si>
  <si>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</si>
  <si>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</si>
  <si>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</si>
  <si>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</si>
  <si>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</si>
  <si>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</si>
  <si>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</si>
  <si>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</si>
  <si>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</si>
  <si>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</si>
  <si>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</si>
  <si>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</si>
  <si>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</si>
  <si>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</si>
  <si>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</si>
  <si>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</si>
  <si>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</si>
  <si>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</si>
  <si>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</si>
  <si>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</si>
  <si>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</si>
  <si>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</si>
  <si>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</si>
  <si>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</si>
  <si>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</si>
  <si>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</si>
  <si>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</si>
  <si>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</si>
  <si>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</si>
  <si>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</si>
  <si>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</si>
  <si>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</si>
  <si>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</si>
  <si>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</si>
  <si>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</si>
  <si>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</si>
  <si>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</si>
  <si>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</si>
  <si>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</si>
  <si>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</si>
  <si>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</si>
  <si>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</si>
  <si>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</si>
  <si>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</si>
  <si>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</si>
  <si>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</si>
  <si>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</si>
  <si>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</si>
  <si>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</si>
  <si>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</si>
  <si>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</si>
  <si>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</si>
  <si>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</si>
  <si>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</si>
  <si>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</si>
  <si>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</si>
  <si>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</si>
  <si>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</si>
  <si>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</si>
  <si>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</si>
  <si>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</si>
  <si>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</si>
  <si>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</si>
  <si>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</si>
  <si>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</si>
  <si>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</si>
  <si>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</si>
  <si>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</si>
  <si>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</si>
  <si>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</si>
  <si>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</si>
  <si>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</si>
  <si>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</si>
  <si>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</si>
  <si>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</si>
  <si>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</si>
  <si>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</si>
  <si>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</si>
  <si>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</si>
  <si>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</si>
  <si>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</si>
  <si>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</si>
  <si>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</si>
  <si>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</si>
  <si>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</si>
  <si>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</si>
  <si>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</si>
  <si>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</si>
  <si>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</si>
  <si>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</si>
  <si>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</si>
  <si>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</si>
  <si>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</si>
  <si>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</si>
  <si>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</si>
  <si>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</si>
  <si>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</si>
  <si>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</si>
  <si>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</si>
  <si>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</si>
  <si>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</si>
  <si>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</si>
  <si>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</si>
  <si>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</si>
  <si>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</si>
  <si>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</si>
  <si>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</si>
  <si>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</si>
  <si>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</si>
  <si>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</si>
  <si>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</si>
  <si>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</si>
  <si>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</si>
  <si>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</si>
  <si>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</si>
  <si>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</si>
  <si>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</si>
  <si>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</si>
  <si>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</si>
  <si>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</si>
  <si>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</si>
  <si>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</si>
  <si>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</si>
  <si>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</si>
  <si>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</si>
  <si>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</si>
  <si>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</si>
  <si>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</si>
  <si>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</si>
  <si>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</si>
  <si>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</si>
  <si>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</si>
  <si>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</si>
  <si>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</si>
  <si>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</si>
  <si>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</si>
  <si>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</si>
  <si>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</si>
  <si>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</si>
  <si>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</si>
  <si>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</si>
  <si>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</si>
  <si>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</si>
  <si>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</si>
  <si>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</si>
  <si>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</si>
  <si>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</si>
  <si>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</si>
  <si>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</si>
  <si>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</si>
  <si>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</si>
  <si>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</si>
  <si>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</si>
  <si>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</si>
  <si>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</si>
  <si>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</si>
  <si>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</si>
  <si>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</si>
  <si>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</si>
  <si>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</si>
  <si>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</si>
  <si>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</si>
  <si>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</si>
  <si>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</si>
  <si>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</si>
  <si>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</si>
  <si>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</si>
  <si>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</si>
  <si>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</si>
  <si>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</si>
  <si>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</si>
  <si>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</si>
  <si>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</si>
  <si>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</si>
  <si>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</si>
  <si>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</si>
  <si>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</si>
  <si>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</si>
  <si>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</si>
  <si>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</si>
  <si>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</si>
  <si>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</si>
  <si>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</si>
  <si>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</si>
  <si>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</si>
  <si>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</si>
  <si>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</si>
  <si>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</si>
  <si>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</si>
  <si>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</si>
  <si>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</si>
  <si>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</si>
  <si>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</si>
  <si>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</si>
  <si>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</si>
  <si>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</si>
  <si>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</si>
  <si>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</si>
  <si>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</si>
  <si>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</si>
  <si>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</si>
  <si>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</si>
  <si>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</si>
  <si>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</si>
  <si>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</si>
  <si>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</si>
  <si>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</si>
  <si>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</si>
  <si>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</si>
  <si>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</si>
  <si>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</si>
  <si>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</si>
  <si>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</si>
  <si>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</si>
  <si>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</si>
  <si>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</si>
  <si>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</si>
  <si>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</si>
  <si>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</si>
  <si>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</si>
  <si>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</si>
  <si>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</si>
  <si>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</si>
  <si>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</si>
  <si>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</si>
  <si>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</si>
  <si>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</si>
  <si>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</si>
  <si>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</si>
  <si>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</si>
  <si>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</si>
  <si>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</si>
  <si>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</si>
  <si>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</si>
  <si>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</si>
  <si>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</si>
  <si>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</si>
  <si>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</si>
  <si>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</si>
  <si>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</si>
  <si>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</si>
  <si>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</si>
  <si>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</si>
  <si>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</si>
  <si>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</si>
  <si>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</si>
  <si>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</si>
  <si>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</si>
  <si>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</si>
  <si>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</si>
  <si>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</si>
  <si>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</si>
  <si>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</si>
  <si>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</si>
  <si>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</si>
  <si>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</si>
  <si>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</si>
  <si>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</si>
  <si>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</si>
  <si>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</si>
  <si>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</si>
  <si>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</si>
  <si>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</si>
  <si>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</si>
  <si>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</si>
  <si>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</si>
  <si>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</si>
  <si>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</si>
  <si>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Glenair UK Limited</t>
  </si>
  <si>
    <t>Design and manufacturing of cable fitting accessories for circular and rectangular electrical connectors. Design and manufacture of micro connectors, cable harnessing and general electronic assembly, service and repair of tooling and accessories, moulded harness solutions, fibre optic systems and heat shrink components. Engineering machined components.</t>
  </si>
  <si>
    <t>Companies House</t>
  </si>
  <si>
    <t>40 Lower Oakham Way, Oakham Business Park, Mansfield, Nottinghamshire, NG18 5BY</t>
  </si>
  <si>
    <t>Administrator; Dan Wilson - All enquiries on this subject should go to our Purchasing department</t>
  </si>
  <si>
    <t xml:space="preserve">Administrator: dwilson@glenair.co.uk Purchasing contact: csmall@glenair.co.uk </t>
  </si>
  <si>
    <t>01623 638100</t>
  </si>
  <si>
    <t>Tony Birks</t>
  </si>
  <si>
    <t>Managing Director</t>
  </si>
  <si>
    <t>tbirks@glenair.co.uk</t>
  </si>
  <si>
    <t>YES</t>
  </si>
  <si>
    <t>Material not used</t>
  </si>
  <si>
    <t>Used on Tin copper wire and some special solders (not a direct source)</t>
  </si>
  <si>
    <t>Gold plated contacts only from restricted sources (not a direct source)</t>
  </si>
  <si>
    <t>Only the smelters can answer this question</t>
  </si>
  <si>
    <t>Only the smelters can answer this question (not a direct source)</t>
  </si>
  <si>
    <t>Not relevant material not used</t>
  </si>
  <si>
    <t>No survey undertaken , dealt with T &amp; C s of purchase order requirements</t>
  </si>
  <si>
    <t>Only the product source (not a direct source)</t>
  </si>
  <si>
    <t>As the smelter could be any one of those on the list, we do not audit our suppliers supply chain and even if we imposed ourselves on them, our suppliers change and as such so could theirs. It is a non value adding exercise but if any customer wishes this to happen, we reserve the right to expect a purchase order for all the administration.</t>
  </si>
  <si>
    <t>We have no control over the sourcing of the materials involved. Where parts are gold plated or where tin plated wire is sourced we specify on our Purchase orders that the supplier have requested that their platers use materials from known sources in accordance with this CMRT. Glenair is not in a postion to conduct secondary audits or enforce this US legislation across the world.</t>
  </si>
  <si>
    <t>www.glenair.co.uk\certification.asp</t>
  </si>
  <si>
    <t>This is the responsibility of the platers/cable producers, we do not force suppliers to meet their obligations, we are not an enforcement agency, we are a customer.</t>
  </si>
  <si>
    <t>We are not regulatory or an enforcement agency. However our dur deligence is managed throgh the purchasing and supplier approval process</t>
  </si>
  <si>
    <t>Stated on our On purchase orders  (Smelters not a direct source) Our supply chain have the option to use whoever they deem appropriate and this could change and we wouldn’t be aware of this or need to know providing a approved smelter is used that’s all we expect. It is for the regulators to manage the rules.</t>
  </si>
  <si>
    <t>Incoming paperwork from supplier  (Smelters not a direct source)</t>
  </si>
  <si>
    <t>Only on product quality matters (Smelters not a direct source)</t>
  </si>
  <si>
    <t>All relevant GUK first tier suppliers are required to confirm that they do not use 3TG from conflict zones.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</si>
</sst>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
      <u/>
      <sz val="10"/>
      <color indexed="12"/>
      <name val="Cambria"/>
      <family val="1"/>
      <scheme val="major"/>
    </font>
    <font>
      <sz val="10"/>
      <name val="Cambria"/>
      <family val="1"/>
      <scheme val="major"/>
    </font>
  </fonts>
  <fills count="6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9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84740745262"/>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64"/>
      </left>
      <right/>
      <top style="thin">
        <color indexed="64"/>
      </top>
      <bottom style="thin">
        <color indexed="64"/>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top style="thin">
        <color indexed="56"/>
      </top>
      <bottom/>
      <diagonal/>
    </border>
    <border>
      <left/>
      <right style="thin">
        <color indexed="56"/>
      </right>
      <top style="thin">
        <color indexed="56"/>
      </top>
      <bottom/>
      <diagonal/>
    </border>
    <border>
      <left style="thin">
        <color indexed="56"/>
      </left>
      <right/>
      <top style="thin">
        <color indexed="56"/>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right/>
      <top style="thin">
        <color indexed="56"/>
      </top>
      <bottom style="thin">
        <color indexed="56"/>
      </bottom>
      <diagonal/>
    </border>
  </borders>
  <cellStyleXfs count="792">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xf numFmtId="0" fontId="55" fillId="45" borderId="0" applyNumberFormat="0" applyBorder="0" applyAlignment="0" applyProtection="0"/>
    <xf numFmtId="0" fontId="55" fillId="49" borderId="0" applyNumberFormat="0" applyBorder="0" applyAlignment="0" applyProtection="0"/>
    <xf numFmtId="0" fontId="55" fillId="53" borderId="0" applyNumberFormat="0" applyBorder="0" applyAlignment="0" applyProtection="0"/>
    <xf numFmtId="0" fontId="55" fillId="57" borderId="0" applyNumberFormat="0" applyBorder="0" applyAlignment="0" applyProtection="0"/>
    <xf numFmtId="0" fontId="55" fillId="61" borderId="0" applyNumberFormat="0" applyBorder="0" applyAlignment="0" applyProtection="0"/>
    <xf numFmtId="0" fontId="55" fillId="65" borderId="0" applyNumberFormat="0" applyBorder="0" applyAlignment="0" applyProtection="0"/>
    <xf numFmtId="0" fontId="55" fillId="46" borderId="0" applyNumberFormat="0" applyBorder="0" applyAlignment="0" applyProtection="0"/>
    <xf numFmtId="0" fontId="55" fillId="50" borderId="0" applyNumberFormat="0" applyBorder="0" applyAlignment="0" applyProtection="0"/>
    <xf numFmtId="0" fontId="55" fillId="54" borderId="0" applyNumberFormat="0" applyBorder="0" applyAlignment="0" applyProtection="0"/>
    <xf numFmtId="0" fontId="55" fillId="58" borderId="0" applyNumberFormat="0" applyBorder="0" applyAlignment="0" applyProtection="0"/>
    <xf numFmtId="0" fontId="55" fillId="62" borderId="0" applyNumberFormat="0" applyBorder="0" applyAlignment="0" applyProtection="0"/>
    <xf numFmtId="0" fontId="55" fillId="66" borderId="0" applyNumberFormat="0" applyBorder="0" applyAlignment="0" applyProtection="0"/>
    <xf numFmtId="0" fontId="56" fillId="47" borderId="0" applyNumberFormat="0" applyBorder="0" applyAlignment="0" applyProtection="0"/>
    <xf numFmtId="0" fontId="56" fillId="51" borderId="0" applyNumberFormat="0" applyBorder="0" applyAlignment="0" applyProtection="0"/>
    <xf numFmtId="0" fontId="56" fillId="55" borderId="0" applyNumberFormat="0" applyBorder="0" applyAlignment="0" applyProtection="0"/>
    <xf numFmtId="0" fontId="56" fillId="59" borderId="0" applyNumberFormat="0" applyBorder="0" applyAlignment="0" applyProtection="0"/>
    <xf numFmtId="0" fontId="56" fillId="63" borderId="0" applyNumberFormat="0" applyBorder="0" applyAlignment="0" applyProtection="0"/>
    <xf numFmtId="0" fontId="56" fillId="67" borderId="0" applyNumberFormat="0" applyBorder="0" applyAlignment="0" applyProtection="0"/>
    <xf numFmtId="0" fontId="56" fillId="44" borderId="0" applyNumberFormat="0" applyBorder="0" applyAlignment="0" applyProtection="0"/>
    <xf numFmtId="0" fontId="56" fillId="48" borderId="0" applyNumberFormat="0" applyBorder="0" applyAlignment="0" applyProtection="0"/>
    <xf numFmtId="0" fontId="56" fillId="52" borderId="0" applyNumberFormat="0" applyBorder="0" applyAlignment="0" applyProtection="0"/>
    <xf numFmtId="0" fontId="56" fillId="56" borderId="0" applyNumberFormat="0" applyBorder="0" applyAlignment="0" applyProtection="0"/>
    <xf numFmtId="0" fontId="56" fillId="60" borderId="0" applyNumberFormat="0" applyBorder="0" applyAlignment="0" applyProtection="0"/>
    <xf numFmtId="0" fontId="56" fillId="64" borderId="0" applyNumberFormat="0" applyBorder="0" applyAlignment="0" applyProtection="0"/>
    <xf numFmtId="0" fontId="57" fillId="38" borderId="0" applyNumberFormat="0" applyBorder="0" applyAlignment="0" applyProtection="0"/>
    <xf numFmtId="0" fontId="58" fillId="38" borderId="0" applyNumberFormat="0" applyBorder="0" applyAlignment="0" applyProtection="0"/>
    <xf numFmtId="0" fontId="59" fillId="41" borderId="1" applyNumberFormat="0" applyAlignment="0" applyProtection="0"/>
    <xf numFmtId="0" fontId="60" fillId="42" borderId="2" applyNumberFormat="0" applyAlignment="0" applyProtection="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2" fillId="37" borderId="0" applyNumberFormat="0" applyBorder="0" applyAlignment="0" applyProtection="0"/>
    <xf numFmtId="0" fontId="64" fillId="0" borderId="65" applyNumberFormat="0" applyFill="0" applyAlignment="0" applyProtection="0"/>
    <xf numFmtId="0" fontId="8" fillId="0" borderId="0" applyNumberFormat="0" applyFill="0" applyBorder="0" applyAlignment="0" applyProtection="0">
      <alignment vertical="top"/>
      <protection locked="0"/>
    </xf>
    <xf numFmtId="168" fontId="66" fillId="0" borderId="0" applyNumberFormat="0" applyFill="0" applyBorder="0" applyAlignment="0" applyProtection="0"/>
    <xf numFmtId="168" fontId="66" fillId="0" borderId="0" applyNumberFormat="0" applyFill="0" applyBorder="0" applyAlignment="0" applyProtection="0">
      <alignment vertical="top"/>
      <protection locked="0"/>
    </xf>
    <xf numFmtId="168" fontId="6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168" fontId="66" fillId="0" borderId="0" applyNumberFormat="0" applyFill="0" applyBorder="0" applyAlignment="0" applyProtection="0">
      <alignment vertical="top"/>
      <protection locked="0"/>
    </xf>
    <xf numFmtId="0" fontId="69" fillId="40" borderId="1" applyNumberFormat="0" applyAlignment="0" applyProtection="0"/>
    <xf numFmtId="0" fontId="71" fillId="39" borderId="0" applyNumberFormat="0" applyBorder="0" applyAlignment="0" applyProtection="0"/>
    <xf numFmtId="0" fontId="55" fillId="43" borderId="7" applyNumberFormat="0" applyFont="0" applyAlignment="0" applyProtection="0"/>
    <xf numFmtId="0" fontId="75" fillId="41" borderId="8" applyNumberFormat="0" applyAlignment="0" applyProtection="0"/>
  </cellStyleXfs>
  <cellXfs count="47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6"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89"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2" fillId="0" borderId="0" xfId="0" applyFont="1"/>
    <xf numFmtId="168"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96" fillId="33" borderId="86" xfId="786" applyFont="1" applyFill="1" applyBorder="1" applyAlignment="1" applyProtection="1">
      <alignment horizontal="left" vertical="center" wrapText="1"/>
      <protection locked="0"/>
    </xf>
    <xf numFmtId="0" fontId="97" fillId="33" borderId="87" xfId="0" applyFont="1" applyFill="1" applyBorder="1" applyAlignment="1" applyProtection="1">
      <alignment horizontal="left" vertical="center" wrapText="1"/>
      <protection locked="0"/>
    </xf>
    <xf numFmtId="0" fontId="97" fillId="33" borderId="85" xfId="0" applyFont="1" applyFill="1" applyBorder="1" applyAlignment="1" applyProtection="1">
      <alignment horizontal="left" vertical="center" wrapText="1"/>
      <protection locked="0"/>
    </xf>
    <xf numFmtId="0" fontId="11" fillId="33" borderId="86" xfId="0" applyFont="1" applyFill="1" applyBorder="1" applyAlignment="1" applyProtection="1">
      <alignment horizontal="left" vertical="center" wrapText="1"/>
      <protection locked="0"/>
    </xf>
    <xf numFmtId="0" fontId="11" fillId="33" borderId="84" xfId="0" applyFont="1" applyFill="1" applyBorder="1" applyAlignment="1" applyProtection="1">
      <alignment horizontal="left" vertical="center" wrapText="1"/>
      <protection locked="0"/>
    </xf>
    <xf numFmtId="0" fontId="11" fillId="33" borderId="85" xfId="0" applyFont="1" applyFill="1" applyBorder="1" applyAlignment="1" applyProtection="1">
      <alignment horizontal="left" vertical="center" wrapText="1"/>
      <protection locked="0"/>
    </xf>
    <xf numFmtId="0" fontId="11" fillId="33" borderId="73" xfId="0" applyFont="1" applyFill="1" applyBorder="1" applyAlignment="1" applyProtection="1">
      <alignment horizontal="left" vertical="center" wrapText="1"/>
      <protection locked="0"/>
    </xf>
    <xf numFmtId="0" fontId="11" fillId="33" borderId="75" xfId="0" applyFont="1" applyFill="1" applyBorder="1" applyAlignment="1" applyProtection="1">
      <alignment horizontal="left" vertical="center" wrapText="1"/>
      <protection locked="0"/>
    </xf>
    <xf numFmtId="0" fontId="11" fillId="33" borderId="88" xfId="0" applyFont="1" applyFill="1" applyBorder="1" applyAlignment="1" applyProtection="1">
      <alignment horizontal="left" vertical="center" wrapText="1"/>
      <protection locked="0"/>
    </xf>
    <xf numFmtId="0" fontId="11" fillId="33" borderId="87" xfId="0" applyFont="1" applyFill="1" applyBorder="1" applyAlignment="1" applyProtection="1">
      <alignment horizontal="left" vertical="center" wrapText="1"/>
      <protection locked="0"/>
    </xf>
    <xf numFmtId="0" fontId="11" fillId="33" borderId="89" xfId="0" applyFont="1" applyFill="1" applyBorder="1" applyAlignment="1" applyProtection="1">
      <alignment horizontal="left" vertical="center" wrapText="1"/>
      <protection locked="0"/>
    </xf>
    <xf numFmtId="0" fontId="11" fillId="33" borderId="90" xfId="0" applyFont="1" applyFill="1" applyBorder="1" applyAlignment="1" applyProtection="1">
      <alignment horizontal="left" vertical="center" wrapText="1"/>
      <protection locked="0"/>
    </xf>
    <xf numFmtId="0" fontId="11" fillId="33" borderId="92" xfId="0" applyFont="1" applyFill="1" applyBorder="1" applyAlignment="1" applyProtection="1">
      <alignment horizontal="left" vertical="center" wrapText="1"/>
      <protection locked="0"/>
    </xf>
    <xf numFmtId="0" fontId="11" fillId="33" borderId="91"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78" xfId="0" applyFont="1" applyFill="1" applyBorder="1" applyAlignment="1" applyProtection="1">
      <alignment horizontal="left" vertical="center" wrapText="1"/>
      <protection locked="0"/>
    </xf>
    <xf numFmtId="0" fontId="15" fillId="33" borderId="76" xfId="0" applyFont="1" applyFill="1" applyBorder="1" applyAlignment="1" applyProtection="1">
      <alignment horizontal="left" vertical="center" wrapText="1"/>
      <protection locked="0"/>
    </xf>
    <xf numFmtId="0" fontId="15" fillId="33" borderId="77" xfId="0" applyFont="1" applyFill="1" applyBorder="1" applyAlignment="1" applyProtection="1">
      <alignment horizontal="left" vertical="center" wrapText="1"/>
      <protection locked="0"/>
    </xf>
    <xf numFmtId="0" fontId="95" fillId="0" borderId="72" xfId="0" applyNumberFormat="1" applyFont="1" applyBorder="1" applyAlignment="1" applyProtection="1">
      <alignment horizontal="left"/>
      <protection locked="0"/>
    </xf>
    <xf numFmtId="0" fontId="95" fillId="0" borderId="79" xfId="0" applyNumberFormat="1" applyFont="1" applyBorder="1" applyAlignment="1" applyProtection="1">
      <alignment horizontal="left"/>
      <protection locked="0"/>
    </xf>
    <xf numFmtId="0" fontId="95" fillId="0" borderId="80" xfId="0" applyNumberFormat="1" applyFont="1" applyBorder="1" applyAlignment="1" applyProtection="1">
      <alignment horizontal="left"/>
      <protection locked="0"/>
    </xf>
    <xf numFmtId="0" fontId="11" fillId="33" borderId="74" xfId="0" applyFont="1" applyFill="1" applyBorder="1" applyAlignment="1" applyProtection="1">
      <alignment horizontal="left" vertical="center" wrapText="1"/>
      <protection locked="0"/>
    </xf>
    <xf numFmtId="0" fontId="11" fillId="33" borderId="83"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15" fillId="33" borderId="34" xfId="0" applyFont="1" applyFill="1" applyBorder="1" applyAlignment="1" applyProtection="1">
      <alignment horizontal="left" vertical="center"/>
      <protection locked="0"/>
    </xf>
    <xf numFmtId="0" fontId="15" fillId="33" borderId="27" xfId="0" applyFont="1" applyFill="1" applyBorder="1" applyAlignment="1" applyProtection="1">
      <alignment horizontal="left" vertical="center"/>
      <protection locked="0"/>
    </xf>
    <xf numFmtId="0" fontId="15" fillId="33" borderId="62" xfId="0" applyFont="1" applyFill="1" applyBorder="1" applyAlignment="1" applyProtection="1">
      <alignment horizontal="left" vertical="center"/>
      <protection locked="0"/>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67" xfId="0" applyFont="1" applyFill="1" applyBorder="1" applyAlignment="1" applyProtection="1">
      <alignment horizontal="left" vertical="center"/>
      <protection locked="0"/>
    </xf>
    <xf numFmtId="0" fontId="15" fillId="33" borderId="10" xfId="0" applyFont="1" applyFill="1" applyBorder="1" applyAlignment="1" applyProtection="1">
      <alignment horizontal="left" vertical="center"/>
      <protection locked="0"/>
    </xf>
    <xf numFmtId="0" fontId="15" fillId="33" borderId="66" xfId="0" applyFont="1" applyFill="1" applyBorder="1" applyAlignment="1" applyProtection="1">
      <alignment horizontal="left" vertical="center"/>
      <protection locked="0"/>
    </xf>
    <xf numFmtId="0" fontId="15" fillId="33" borderId="68" xfId="0" applyFont="1" applyFill="1" applyBorder="1" applyAlignment="1" applyProtection="1">
      <alignment horizontal="left" vertical="center"/>
      <protection locked="0"/>
    </xf>
    <xf numFmtId="0" fontId="15" fillId="33" borderId="66" xfId="0" applyFont="1" applyFill="1" applyBorder="1" applyAlignment="1" applyProtection="1">
      <alignment horizontal="left" vertical="center" wrapText="1"/>
      <protection locked="0"/>
    </xf>
    <xf numFmtId="0" fontId="15" fillId="33" borderId="67" xfId="0" applyFont="1" applyFill="1" applyBorder="1" applyAlignment="1" applyProtection="1">
      <alignment horizontal="left" vertical="center" wrapText="1"/>
      <protection locked="0"/>
    </xf>
    <xf numFmtId="0" fontId="15" fillId="33" borderId="68" xfId="0" applyFont="1" applyFill="1" applyBorder="1" applyAlignment="1" applyProtection="1">
      <alignment horizontal="left" vertical="center" wrapText="1"/>
      <protection locked="0"/>
    </xf>
    <xf numFmtId="0" fontId="15" fillId="33" borderId="69" xfId="0" applyFont="1" applyFill="1" applyBorder="1" applyAlignment="1" applyProtection="1">
      <alignment horizontal="left" vertical="center" wrapText="1"/>
      <protection locked="0"/>
    </xf>
    <xf numFmtId="0" fontId="15" fillId="33" borderId="70" xfId="0" applyFont="1" applyFill="1" applyBorder="1" applyAlignment="1" applyProtection="1">
      <alignment horizontal="left" vertical="center" wrapText="1"/>
      <protection locked="0"/>
    </xf>
    <xf numFmtId="0" fontId="15" fillId="33" borderId="71" xfId="0"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11" fillId="33" borderId="81" xfId="0" applyFont="1" applyFill="1" applyBorder="1" applyAlignment="1" applyProtection="1">
      <alignment horizontal="left" vertical="center" wrapText="1"/>
      <protection locked="0"/>
    </xf>
    <xf numFmtId="0" fontId="11" fillId="33" borderId="82"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Border="1" applyAlignment="1" applyProtection="1">
      <alignment horizontal="center" vertical="center" wrapText="1"/>
      <protection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33" borderId="73" xfId="0" applyFont="1" applyFill="1" applyBorder="1" applyAlignment="1" applyProtection="1">
      <alignment horizontal="left" vertical="center" wrapText="1"/>
      <protection locked="0"/>
    </xf>
    <xf numFmtId="0" fontId="15" fillId="33" borderId="74" xfId="0" applyFont="1" applyFill="1" applyBorder="1" applyAlignment="1" applyProtection="1">
      <alignment horizontal="left" vertical="center" wrapText="1"/>
      <protection locked="0"/>
    </xf>
    <xf numFmtId="0" fontId="15" fillId="33" borderId="75" xfId="0" applyFont="1" applyFill="1" applyBorder="1" applyAlignment="1" applyProtection="1">
      <alignment horizontal="left" vertical="center" wrapText="1"/>
      <protection locked="0"/>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792">
    <cellStyle name="20% - Accent1 2" xfId="1"/>
    <cellStyle name="20% - Accent1 2 2" xfId="593"/>
    <cellStyle name="20% - Accent2 2" xfId="2"/>
    <cellStyle name="20% - Accent2 2 2" xfId="594"/>
    <cellStyle name="20% - Accent3 2" xfId="3"/>
    <cellStyle name="20% - Accent3 2 2" xfId="595"/>
    <cellStyle name="20% - Accent4 2" xfId="4"/>
    <cellStyle name="20% - Accent4 2 2" xfId="596"/>
    <cellStyle name="20% - Accent5 2" xfId="5"/>
    <cellStyle name="20% - Accent5 2 2" xfId="597"/>
    <cellStyle name="20% - Accent6 2" xfId="6"/>
    <cellStyle name="20% - Accent6 2 2" xfId="598"/>
    <cellStyle name="40% - Accent1 2" xfId="7"/>
    <cellStyle name="40% - Accent1 2 2" xfId="599"/>
    <cellStyle name="40% - Accent2 2" xfId="8"/>
    <cellStyle name="40% - Accent2 2 2" xfId="600"/>
    <cellStyle name="40% - Accent3 2" xfId="9"/>
    <cellStyle name="40% - Accent3 2 2" xfId="601"/>
    <cellStyle name="40% - Accent4 2" xfId="10"/>
    <cellStyle name="40% - Accent4 2 2" xfId="602"/>
    <cellStyle name="40% - Accent5 2" xfId="11"/>
    <cellStyle name="40% - Accent5 2 2" xfId="603"/>
    <cellStyle name="40% - Accent6 2" xfId="12"/>
    <cellStyle name="40% - Accent6 2 2" xfId="604"/>
    <cellStyle name="60% - Accent1 2" xfId="13"/>
    <cellStyle name="60% - Accent1 2 2" xfId="605"/>
    <cellStyle name="60% - Accent2 2" xfId="14"/>
    <cellStyle name="60% - Accent2 2 2" xfId="606"/>
    <cellStyle name="60% - Accent3 2" xfId="15"/>
    <cellStyle name="60% - Accent3 2 2" xfId="607"/>
    <cellStyle name="60% - Accent4 2" xfId="16"/>
    <cellStyle name="60% - Accent4 2 2" xfId="608"/>
    <cellStyle name="60% - Accent5 2" xfId="17"/>
    <cellStyle name="60% - Accent5 2 2" xfId="609"/>
    <cellStyle name="60% - Accent6 2" xfId="18"/>
    <cellStyle name="60% - Accent6 2 2" xfId="610"/>
    <cellStyle name="Accent1 2" xfId="19"/>
    <cellStyle name="Accent1 2 2" xfId="611"/>
    <cellStyle name="Accent2 2" xfId="20"/>
    <cellStyle name="Accent2 2 2" xfId="612"/>
    <cellStyle name="Accent3 2" xfId="21"/>
    <cellStyle name="Accent3 2 2" xfId="613"/>
    <cellStyle name="Accent4 2" xfId="22"/>
    <cellStyle name="Accent4 2 2" xfId="614"/>
    <cellStyle name="Accent5 2" xfId="23"/>
    <cellStyle name="Accent5 2 2" xfId="615"/>
    <cellStyle name="Accent6 2" xfId="24"/>
    <cellStyle name="Accent6 2 2" xfId="616"/>
    <cellStyle name="Bad 2" xfId="25"/>
    <cellStyle name="Bad 2 2" xfId="617"/>
    <cellStyle name="Bad 3" xfId="26"/>
    <cellStyle name="Bad 3 2" xfId="618"/>
    <cellStyle name="Calculation 2" xfId="27"/>
    <cellStyle name="Calculation 2 2" xfId="619"/>
    <cellStyle name="Check Cell 2" xfId="28"/>
    <cellStyle name="Check Cell 2 2" xfId="620"/>
    <cellStyle name="Comma [0] 2" xfId="29"/>
    <cellStyle name="Comma [0] 2 2" xfId="621"/>
    <cellStyle name="Comma [0] 3" xfId="30"/>
    <cellStyle name="Comma [0] 3 2" xfId="622"/>
    <cellStyle name="Comma [0] 4" xfId="31"/>
    <cellStyle name="Comma 10" xfId="32"/>
    <cellStyle name="Comma 10 2" xfId="623"/>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 2" xfId="624"/>
    <cellStyle name="Comma 110" xfId="44"/>
    <cellStyle name="Comma 111" xfId="45"/>
    <cellStyle name="Comma 112" xfId="46"/>
    <cellStyle name="Comma 113" xfId="47"/>
    <cellStyle name="Comma 114" xfId="48"/>
    <cellStyle name="Comma 115" xfId="49"/>
    <cellStyle name="Comma 116" xfId="50"/>
    <cellStyle name="Comma 116 2" xfId="625"/>
    <cellStyle name="Comma 117" xfId="51"/>
    <cellStyle name="Comma 117 2" xfId="626"/>
    <cellStyle name="Comma 118" xfId="52"/>
    <cellStyle name="Comma 118 2" xfId="627"/>
    <cellStyle name="Comma 119" xfId="53"/>
    <cellStyle name="Comma 119 2" xfId="628"/>
    <cellStyle name="Comma 12" xfId="54"/>
    <cellStyle name="Comma 12 2" xfId="629"/>
    <cellStyle name="Comma 120" xfId="55"/>
    <cellStyle name="Comma 120 2" xfId="630"/>
    <cellStyle name="Comma 121" xfId="56"/>
    <cellStyle name="Comma 121 2" xfId="631"/>
    <cellStyle name="Comma 122" xfId="57"/>
    <cellStyle name="Comma 122 2" xfId="632"/>
    <cellStyle name="Comma 123" xfId="58"/>
    <cellStyle name="Comma 123 2" xfId="633"/>
    <cellStyle name="Comma 124" xfId="59"/>
    <cellStyle name="Comma 124 2" xfId="634"/>
    <cellStyle name="Comma 125" xfId="60"/>
    <cellStyle name="Comma 125 2" xfId="635"/>
    <cellStyle name="Comma 126" xfId="61"/>
    <cellStyle name="Comma 126 2" xfId="636"/>
    <cellStyle name="Comma 127" xfId="62"/>
    <cellStyle name="Comma 127 2" xfId="637"/>
    <cellStyle name="Comma 128" xfId="63"/>
    <cellStyle name="Comma 128 2" xfId="638"/>
    <cellStyle name="Comma 129" xfId="64"/>
    <cellStyle name="Comma 129 2" xfId="639"/>
    <cellStyle name="Comma 13" xfId="65"/>
    <cellStyle name="Comma 13 2" xfId="640"/>
    <cellStyle name="Comma 130" xfId="66"/>
    <cellStyle name="Comma 130 2" xfId="641"/>
    <cellStyle name="Comma 131" xfId="67"/>
    <cellStyle name="Comma 131 2" xfId="642"/>
    <cellStyle name="Comma 132" xfId="68"/>
    <cellStyle name="Comma 132 2" xfId="643"/>
    <cellStyle name="Comma 133" xfId="69"/>
    <cellStyle name="Comma 133 2" xfId="644"/>
    <cellStyle name="Comma 134" xfId="70"/>
    <cellStyle name="Comma 134 2" xfId="645"/>
    <cellStyle name="Comma 135" xfId="71"/>
    <cellStyle name="Comma 135 2" xfId="646"/>
    <cellStyle name="Comma 136" xfId="72"/>
    <cellStyle name="Comma 136 2" xfId="647"/>
    <cellStyle name="Comma 137" xfId="73"/>
    <cellStyle name="Comma 137 2" xfId="648"/>
    <cellStyle name="Comma 138" xfId="74"/>
    <cellStyle name="Comma 138 2" xfId="649"/>
    <cellStyle name="Comma 139" xfId="75"/>
    <cellStyle name="Comma 14" xfId="76"/>
    <cellStyle name="Comma 14 2" xfId="650"/>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 2" xfId="651"/>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 2" xfId="652"/>
    <cellStyle name="Comma 160" xfId="99"/>
    <cellStyle name="Comma 160 2" xfId="653"/>
    <cellStyle name="Comma 161" xfId="100"/>
    <cellStyle name="Comma 161 2" xfId="654"/>
    <cellStyle name="Comma 162" xfId="101"/>
    <cellStyle name="Comma 162 2" xfId="655"/>
    <cellStyle name="Comma 163" xfId="102"/>
    <cellStyle name="Comma 163 2" xfId="656"/>
    <cellStyle name="Comma 164" xfId="103"/>
    <cellStyle name="Comma 164 2" xfId="657"/>
    <cellStyle name="Comma 165" xfId="104"/>
    <cellStyle name="Comma 165 2" xfId="658"/>
    <cellStyle name="Comma 166" xfId="105"/>
    <cellStyle name="Comma 166 2" xfId="659"/>
    <cellStyle name="Comma 167" xfId="106"/>
    <cellStyle name="Comma 167 2" xfId="660"/>
    <cellStyle name="Comma 168" xfId="107"/>
    <cellStyle name="Comma 168 2" xfId="661"/>
    <cellStyle name="Comma 169" xfId="108"/>
    <cellStyle name="Comma 169 2" xfId="662"/>
    <cellStyle name="Comma 17" xfId="109"/>
    <cellStyle name="Comma 17 2" xfId="663"/>
    <cellStyle name="Comma 170" xfId="110"/>
    <cellStyle name="Comma 170 2" xfId="664"/>
    <cellStyle name="Comma 171" xfId="111"/>
    <cellStyle name="Comma 171 2" xfId="665"/>
    <cellStyle name="Comma 172" xfId="112"/>
    <cellStyle name="Comma 172 2" xfId="666"/>
    <cellStyle name="Comma 173" xfId="113"/>
    <cellStyle name="Comma 173 2" xfId="667"/>
    <cellStyle name="Comma 174" xfId="114"/>
    <cellStyle name="Comma 174 2" xfId="668"/>
    <cellStyle name="Comma 175" xfId="115"/>
    <cellStyle name="Comma 175 2" xfId="669"/>
    <cellStyle name="Comma 176" xfId="116"/>
    <cellStyle name="Comma 176 2" xfId="670"/>
    <cellStyle name="Comma 177" xfId="117"/>
    <cellStyle name="Comma 177 2" xfId="671"/>
    <cellStyle name="Comma 178" xfId="118"/>
    <cellStyle name="Comma 178 2" xfId="672"/>
    <cellStyle name="Comma 179" xfId="119"/>
    <cellStyle name="Comma 179 2" xfId="673"/>
    <cellStyle name="Comma 18" xfId="120"/>
    <cellStyle name="Comma 18 2" xfId="674"/>
    <cellStyle name="Comma 180" xfId="121"/>
    <cellStyle name="Comma 180 2" xfId="675"/>
    <cellStyle name="Comma 181" xfId="122"/>
    <cellStyle name="Comma 181 2" xfId="676"/>
    <cellStyle name="Comma 182" xfId="123"/>
    <cellStyle name="Comma 182 2" xfId="677"/>
    <cellStyle name="Comma 183" xfId="124"/>
    <cellStyle name="Comma 183 2" xfId="678"/>
    <cellStyle name="Comma 184" xfId="125"/>
    <cellStyle name="Comma 184 2" xfId="679"/>
    <cellStyle name="Comma 185" xfId="126"/>
    <cellStyle name="Comma 185 2" xfId="680"/>
    <cellStyle name="Comma 186" xfId="127"/>
    <cellStyle name="Comma 186 2" xfId="681"/>
    <cellStyle name="Comma 187" xfId="128"/>
    <cellStyle name="Comma 187 2" xfId="682"/>
    <cellStyle name="Comma 188" xfId="129"/>
    <cellStyle name="Comma 188 2" xfId="683"/>
    <cellStyle name="Comma 189" xfId="130"/>
    <cellStyle name="Comma 189 2" xfId="684"/>
    <cellStyle name="Comma 19" xfId="131"/>
    <cellStyle name="Comma 19 2" xfId="685"/>
    <cellStyle name="Comma 190" xfId="132"/>
    <cellStyle name="Comma 190 2" xfId="686"/>
    <cellStyle name="Comma 191" xfId="133"/>
    <cellStyle name="Comma 191 2" xfId="687"/>
    <cellStyle name="Comma 192" xfId="134"/>
    <cellStyle name="Comma 192 2" xfId="688"/>
    <cellStyle name="Comma 193" xfId="135"/>
    <cellStyle name="Comma 193 2" xfId="689"/>
    <cellStyle name="Comma 194" xfId="136"/>
    <cellStyle name="Comma 194 2" xfId="690"/>
    <cellStyle name="Comma 195" xfId="137"/>
    <cellStyle name="Comma 195 2" xfId="691"/>
    <cellStyle name="Comma 196" xfId="138"/>
    <cellStyle name="Comma 196 2" xfId="692"/>
    <cellStyle name="Comma 197" xfId="139"/>
    <cellStyle name="Comma 197 2" xfId="693"/>
    <cellStyle name="Comma 198" xfId="140"/>
    <cellStyle name="Comma 198 2" xfId="694"/>
    <cellStyle name="Comma 199" xfId="141"/>
    <cellStyle name="Comma 199 2" xfId="695"/>
    <cellStyle name="Comma 2" xfId="142"/>
    <cellStyle name="Comma 2 2" xfId="696"/>
    <cellStyle name="Comma 20" xfId="143"/>
    <cellStyle name="Comma 20 2" xfId="697"/>
    <cellStyle name="Comma 200" xfId="144"/>
    <cellStyle name="Comma 200 2" xfId="698"/>
    <cellStyle name="Comma 201" xfId="145"/>
    <cellStyle name="Comma 201 2" xfId="699"/>
    <cellStyle name="Comma 202" xfId="146"/>
    <cellStyle name="Comma 202 2" xfId="700"/>
    <cellStyle name="Comma 203" xfId="147"/>
    <cellStyle name="Comma 204" xfId="148"/>
    <cellStyle name="Comma 205" xfId="149"/>
    <cellStyle name="Comma 206" xfId="150"/>
    <cellStyle name="Comma 207" xfId="151"/>
    <cellStyle name="Comma 208" xfId="152"/>
    <cellStyle name="Comma 209" xfId="153"/>
    <cellStyle name="Comma 21" xfId="154"/>
    <cellStyle name="Comma 21 2" xfId="701"/>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 2" xfId="702"/>
    <cellStyle name="Comma 220" xfId="166"/>
    <cellStyle name="Comma 221" xfId="167"/>
    <cellStyle name="Comma 222" xfId="168"/>
    <cellStyle name="Comma 223" xfId="169"/>
    <cellStyle name="Comma 23" xfId="170"/>
    <cellStyle name="Comma 23 2" xfId="703"/>
    <cellStyle name="Comma 24" xfId="171"/>
    <cellStyle name="Comma 24 2" xfId="704"/>
    <cellStyle name="Comma 25" xfId="172"/>
    <cellStyle name="Comma 25 2" xfId="705"/>
    <cellStyle name="Comma 26" xfId="173"/>
    <cellStyle name="Comma 26 2" xfId="706"/>
    <cellStyle name="Comma 27" xfId="174"/>
    <cellStyle name="Comma 27 2" xfId="707"/>
    <cellStyle name="Comma 28" xfId="175"/>
    <cellStyle name="Comma 28 2" xfId="708"/>
    <cellStyle name="Comma 29" xfId="176"/>
    <cellStyle name="Comma 29 2" xfId="709"/>
    <cellStyle name="Comma 3" xfId="177"/>
    <cellStyle name="Comma 3 2" xfId="710"/>
    <cellStyle name="Comma 30" xfId="178"/>
    <cellStyle name="Comma 30 2" xfId="711"/>
    <cellStyle name="Comma 31" xfId="179"/>
    <cellStyle name="Comma 31 2" xfId="712"/>
    <cellStyle name="Comma 32" xfId="180"/>
    <cellStyle name="Comma 32 2" xfId="713"/>
    <cellStyle name="Comma 33" xfId="181"/>
    <cellStyle name="Comma 33 2" xfId="714"/>
    <cellStyle name="Comma 34" xfId="182"/>
    <cellStyle name="Comma 34 2" xfId="715"/>
    <cellStyle name="Comma 35" xfId="183"/>
    <cellStyle name="Comma 35 2" xfId="716"/>
    <cellStyle name="Comma 36" xfId="184"/>
    <cellStyle name="Comma 36 2" xfId="717"/>
    <cellStyle name="Comma 37" xfId="185"/>
    <cellStyle name="Comma 37 2" xfId="718"/>
    <cellStyle name="Comma 38" xfId="186"/>
    <cellStyle name="Comma 38 2" xfId="719"/>
    <cellStyle name="Comma 39" xfId="187"/>
    <cellStyle name="Comma 39 2" xfId="720"/>
    <cellStyle name="Comma 4" xfId="188"/>
    <cellStyle name="Comma 4 2" xfId="721"/>
    <cellStyle name="Comma 40" xfId="189"/>
    <cellStyle name="Comma 40 2" xfId="722"/>
    <cellStyle name="Comma 41" xfId="190"/>
    <cellStyle name="Comma 41 2" xfId="723"/>
    <cellStyle name="Comma 42" xfId="191"/>
    <cellStyle name="Comma 42 2" xfId="724"/>
    <cellStyle name="Comma 43" xfId="192"/>
    <cellStyle name="Comma 43 2" xfId="725"/>
    <cellStyle name="Comma 44" xfId="193"/>
    <cellStyle name="Comma 44 2" xfId="726"/>
    <cellStyle name="Comma 45" xfId="194"/>
    <cellStyle name="Comma 45 2" xfId="727"/>
    <cellStyle name="Comma 46" xfId="195"/>
    <cellStyle name="Comma 46 2" xfId="728"/>
    <cellStyle name="Comma 47" xfId="196"/>
    <cellStyle name="Comma 47 2" xfId="729"/>
    <cellStyle name="Comma 48" xfId="197"/>
    <cellStyle name="Comma 48 2" xfId="730"/>
    <cellStyle name="Comma 49" xfId="198"/>
    <cellStyle name="Comma 49 2" xfId="731"/>
    <cellStyle name="Comma 5" xfId="199"/>
    <cellStyle name="Comma 5 2" xfId="732"/>
    <cellStyle name="Comma 50" xfId="200"/>
    <cellStyle name="Comma 50 2" xfId="733"/>
    <cellStyle name="Comma 51" xfId="201"/>
    <cellStyle name="Comma 51 2" xfId="734"/>
    <cellStyle name="Comma 52" xfId="202"/>
    <cellStyle name="Comma 52 2" xfId="735"/>
    <cellStyle name="Comma 53" xfId="203"/>
    <cellStyle name="Comma 53 2" xfId="736"/>
    <cellStyle name="Comma 54" xfId="204"/>
    <cellStyle name="Comma 54 2" xfId="737"/>
    <cellStyle name="Comma 55" xfId="205"/>
    <cellStyle name="Comma 55 2" xfId="738"/>
    <cellStyle name="Comma 56" xfId="206"/>
    <cellStyle name="Comma 56 2" xfId="739"/>
    <cellStyle name="Comma 57" xfId="207"/>
    <cellStyle name="Comma 57 2" xfId="740"/>
    <cellStyle name="Comma 58" xfId="208"/>
    <cellStyle name="Comma 58 2" xfId="741"/>
    <cellStyle name="Comma 59" xfId="209"/>
    <cellStyle name="Comma 59 2" xfId="742"/>
    <cellStyle name="Comma 6" xfId="210"/>
    <cellStyle name="Comma 6 2" xfId="743"/>
    <cellStyle name="Comma 60" xfId="211"/>
    <cellStyle name="Comma 60 2" xfId="744"/>
    <cellStyle name="Comma 61" xfId="212"/>
    <cellStyle name="Comma 61 2" xfId="745"/>
    <cellStyle name="Comma 62" xfId="213"/>
    <cellStyle name="Comma 62 2" xfId="746"/>
    <cellStyle name="Comma 63" xfId="214"/>
    <cellStyle name="Comma 63 2" xfId="747"/>
    <cellStyle name="Comma 64" xfId="215"/>
    <cellStyle name="Comma 64 2" xfId="748"/>
    <cellStyle name="Comma 65" xfId="216"/>
    <cellStyle name="Comma 65 2" xfId="749"/>
    <cellStyle name="Comma 66" xfId="217"/>
    <cellStyle name="Comma 66 2" xfId="750"/>
    <cellStyle name="Comma 67" xfId="218"/>
    <cellStyle name="Comma 67 2" xfId="751"/>
    <cellStyle name="Comma 68" xfId="219"/>
    <cellStyle name="Comma 68 2" xfId="752"/>
    <cellStyle name="Comma 69" xfId="220"/>
    <cellStyle name="Comma 69 2" xfId="753"/>
    <cellStyle name="Comma 7" xfId="221"/>
    <cellStyle name="Comma 7 2" xfId="754"/>
    <cellStyle name="Comma 70" xfId="222"/>
    <cellStyle name="Comma 70 2" xfId="755"/>
    <cellStyle name="Comma 71" xfId="223"/>
    <cellStyle name="Comma 71 2" xfId="756"/>
    <cellStyle name="Comma 72" xfId="224"/>
    <cellStyle name="Comma 72 2" xfId="757"/>
    <cellStyle name="Comma 73" xfId="225"/>
    <cellStyle name="Comma 73 2" xfId="758"/>
    <cellStyle name="Comma 74" xfId="226"/>
    <cellStyle name="Comma 74 2" xfId="759"/>
    <cellStyle name="Comma 75" xfId="227"/>
    <cellStyle name="Comma 75 2" xfId="760"/>
    <cellStyle name="Comma 76" xfId="228"/>
    <cellStyle name="Comma 76 2" xfId="761"/>
    <cellStyle name="Comma 77" xfId="229"/>
    <cellStyle name="Comma 77 2" xfId="762"/>
    <cellStyle name="Comma 78" xfId="230"/>
    <cellStyle name="Comma 78 2" xfId="763"/>
    <cellStyle name="Comma 79" xfId="231"/>
    <cellStyle name="Comma 79 2" xfId="764"/>
    <cellStyle name="Comma 8" xfId="232"/>
    <cellStyle name="Comma 8 2" xfId="765"/>
    <cellStyle name="Comma 80" xfId="233"/>
    <cellStyle name="Comma 80 2" xfId="766"/>
    <cellStyle name="Comma 81" xfId="234"/>
    <cellStyle name="Comma 81 2" xfId="767"/>
    <cellStyle name="Comma 82" xfId="235"/>
    <cellStyle name="Comma 82 2" xfId="768"/>
    <cellStyle name="Comma 83" xfId="236"/>
    <cellStyle name="Comma 83 2" xfId="769"/>
    <cellStyle name="Comma 84" xfId="237"/>
    <cellStyle name="Comma 84 2" xfId="770"/>
    <cellStyle name="Comma 85" xfId="238"/>
    <cellStyle name="Comma 85 2" xfId="771"/>
    <cellStyle name="Comma 86" xfId="239"/>
    <cellStyle name="Comma 86 2" xfId="772"/>
    <cellStyle name="Comma 87" xfId="240"/>
    <cellStyle name="Comma 87 2" xfId="773"/>
    <cellStyle name="Comma 88" xfId="241"/>
    <cellStyle name="Comma 88 2" xfId="774"/>
    <cellStyle name="Comma 89" xfId="242"/>
    <cellStyle name="Comma 89 2" xfId="775"/>
    <cellStyle name="Comma 9" xfId="243"/>
    <cellStyle name="Comma 9 2" xfId="776"/>
    <cellStyle name="Comma 90" xfId="244"/>
    <cellStyle name="Comma 90 2" xfId="777"/>
    <cellStyle name="Comma 91" xfId="245"/>
    <cellStyle name="Comma 91 2" xfId="778"/>
    <cellStyle name="Comma 92" xfId="246"/>
    <cellStyle name="Comma 92 2" xfId="779"/>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Good 2 2" xfId="780"/>
    <cellStyle name="Heading 1 2" xfId="483"/>
    <cellStyle name="Heading 2 2" xfId="484"/>
    <cellStyle name="Heading 2 2 2" xfId="781"/>
    <cellStyle name="Heading 3 2" xfId="485"/>
    <cellStyle name="Heading 4 2" xfId="486"/>
    <cellStyle name="Hyperlink" xfId="487" builtinId="8"/>
    <cellStyle name="Hyperlink 2" xfId="488"/>
    <cellStyle name="Hyperlink 2 2" xfId="783"/>
    <cellStyle name="Hyperlink 3" xfId="489"/>
    <cellStyle name="Hyperlink 4" xfId="490"/>
    <cellStyle name="Hyperlink 4 2" xfId="784"/>
    <cellStyle name="Hyperlink 5" xfId="491"/>
    <cellStyle name="Hyperlink 5 2" xfId="492"/>
    <cellStyle name="Hyperlink 5 3" xfId="785"/>
    <cellStyle name="Hyperlink 6" xfId="493"/>
    <cellStyle name="Hyperlink 6 2" xfId="786"/>
    <cellStyle name="Hyperlink 7" xfId="494"/>
    <cellStyle name="Hyperlink 7 2" xfId="787"/>
    <cellStyle name="Hyperlink 8" xfId="782"/>
    <cellStyle name="Input 2" xfId="495"/>
    <cellStyle name="Input 2 2" xfId="788"/>
    <cellStyle name="Linked Cell 2" xfId="496"/>
    <cellStyle name="Neutral 2" xfId="497"/>
    <cellStyle name="Neutral 2 2" xfId="789"/>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Note 2 2" xfId="790"/>
    <cellStyle name="Output 2" xfId="572"/>
    <cellStyle name="Output 2 2" xfId="791"/>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4"/>
      <c r="B2" s="38" t="s">
        <v>870</v>
      </c>
      <c r="C2" s="36"/>
      <c r="D2" s="208"/>
      <c r="E2" s="3"/>
      <c r="F2" s="36"/>
      <c r="G2" s="34"/>
    </row>
    <row r="3" spans="1:7">
      <c r="A3" s="354"/>
      <c r="B3" s="5" t="s">
        <v>862</v>
      </c>
      <c r="C3" s="6"/>
      <c r="D3" s="209"/>
      <c r="E3" s="3"/>
      <c r="F3" s="6"/>
      <c r="G3" s="34"/>
    </row>
    <row r="4" spans="1:7" ht="15.75">
      <c r="A4" s="354"/>
      <c r="B4" s="41" t="s">
        <v>872</v>
      </c>
      <c r="C4" s="7"/>
      <c r="D4" s="210"/>
      <c r="E4" s="3"/>
      <c r="F4" s="7"/>
      <c r="G4" s="34"/>
    </row>
    <row r="5" spans="1:7">
      <c r="A5" s="354"/>
      <c r="B5" s="40" t="s">
        <v>1063</v>
      </c>
      <c r="C5" s="4"/>
      <c r="D5" s="211"/>
      <c r="E5" s="3"/>
      <c r="F5" s="4"/>
      <c r="G5" s="34"/>
    </row>
    <row r="6" spans="1:7">
      <c r="A6" s="354"/>
      <c r="B6" s="8"/>
      <c r="C6" s="8"/>
      <c r="D6" s="212"/>
      <c r="E6" s="8"/>
      <c r="F6" s="8"/>
      <c r="G6" s="34"/>
    </row>
    <row r="7" spans="1:7">
      <c r="A7" s="354"/>
      <c r="B7" s="8"/>
      <c r="C7" s="8"/>
      <c r="D7" s="212"/>
      <c r="E7" s="8"/>
      <c r="F7" s="8"/>
      <c r="G7" s="34"/>
    </row>
    <row r="8" spans="1:7">
      <c r="A8" s="354"/>
      <c r="B8" s="8"/>
      <c r="C8" s="8"/>
      <c r="D8" s="212"/>
      <c r="E8" s="8"/>
      <c r="F8" s="8"/>
      <c r="G8" s="34"/>
    </row>
    <row r="9" spans="1:7">
      <c r="A9" s="354"/>
      <c r="B9" s="357" t="s">
        <v>873</v>
      </c>
      <c r="C9" s="357"/>
      <c r="D9" s="357"/>
      <c r="E9" s="357"/>
      <c r="F9" s="357"/>
      <c r="G9" s="34"/>
    </row>
    <row r="10" spans="1:7" ht="27" customHeight="1">
      <c r="A10" s="354"/>
      <c r="B10" s="358" t="s">
        <v>448</v>
      </c>
      <c r="C10" s="358"/>
      <c r="D10" s="358"/>
      <c r="E10" s="358"/>
      <c r="F10" s="358"/>
      <c r="G10" s="34"/>
    </row>
    <row r="11" spans="1:7" ht="27" customHeight="1">
      <c r="A11" s="354"/>
      <c r="B11" s="359"/>
      <c r="C11" s="359"/>
      <c r="D11" s="359"/>
      <c r="E11" s="359"/>
      <c r="F11" s="359"/>
      <c r="G11" s="34"/>
    </row>
    <row r="12" spans="1:7">
      <c r="A12" s="354"/>
      <c r="B12" s="42" t="s">
        <v>871</v>
      </c>
      <c r="C12" s="43" t="s">
        <v>874</v>
      </c>
      <c r="D12" s="213" t="s">
        <v>875</v>
      </c>
      <c r="E12" s="43" t="s">
        <v>628</v>
      </c>
      <c r="F12" s="43" t="s">
        <v>629</v>
      </c>
      <c r="G12" s="34"/>
    </row>
    <row r="13" spans="1:7" ht="33.75">
      <c r="A13" s="354"/>
      <c r="B13" s="2">
        <v>1</v>
      </c>
      <c r="C13" s="37" t="s">
        <v>1111</v>
      </c>
      <c r="D13" s="39" t="s">
        <v>899</v>
      </c>
      <c r="E13" s="196" t="s">
        <v>876</v>
      </c>
      <c r="F13" s="196"/>
      <c r="G13" s="34"/>
    </row>
    <row r="14" spans="1:7" ht="33.75">
      <c r="A14" s="354"/>
      <c r="B14" s="2">
        <v>2</v>
      </c>
      <c r="C14" s="37" t="s">
        <v>1111</v>
      </c>
      <c r="D14" s="39" t="s">
        <v>1048</v>
      </c>
      <c r="E14" s="196" t="s">
        <v>540</v>
      </c>
      <c r="F14" s="196" t="s">
        <v>541</v>
      </c>
      <c r="G14" s="34"/>
    </row>
    <row r="15" spans="1:7" ht="89.1" customHeight="1">
      <c r="A15" s="354"/>
      <c r="B15" s="360">
        <v>2.0099999999999998</v>
      </c>
      <c r="C15" s="351" t="s">
        <v>1111</v>
      </c>
      <c r="D15" s="363" t="s">
        <v>2358</v>
      </c>
      <c r="E15" s="197" t="s">
        <v>630</v>
      </c>
      <c r="F15" s="197" t="s">
        <v>633</v>
      </c>
      <c r="G15" s="34"/>
    </row>
    <row r="16" spans="1:7" ht="99" customHeight="1">
      <c r="A16" s="354"/>
      <c r="B16" s="361"/>
      <c r="C16" s="352"/>
      <c r="D16" s="364"/>
      <c r="E16" s="198"/>
      <c r="F16" s="198" t="s">
        <v>631</v>
      </c>
      <c r="G16" s="34"/>
    </row>
    <row r="17" spans="1:7" ht="63" customHeight="1">
      <c r="A17" s="354"/>
      <c r="B17" s="362"/>
      <c r="C17" s="353"/>
      <c r="D17" s="365"/>
      <c r="E17" s="37"/>
      <c r="F17" s="37" t="s">
        <v>632</v>
      </c>
      <c r="G17" s="34"/>
    </row>
    <row r="18" spans="1:7" ht="117" customHeight="1">
      <c r="A18" s="354"/>
      <c r="B18" s="360">
        <v>2.02</v>
      </c>
      <c r="C18" s="351" t="s">
        <v>1111</v>
      </c>
      <c r="D18" s="363" t="s">
        <v>2359</v>
      </c>
      <c r="E18" s="197" t="s">
        <v>449</v>
      </c>
      <c r="F18" s="197" t="s">
        <v>535</v>
      </c>
      <c r="G18" s="34"/>
    </row>
    <row r="19" spans="1:7" ht="71.099999999999994" customHeight="1">
      <c r="A19" s="354"/>
      <c r="B19" s="361"/>
      <c r="C19" s="352"/>
      <c r="D19" s="364"/>
      <c r="E19" s="198" t="s">
        <v>539</v>
      </c>
      <c r="F19" s="198" t="s">
        <v>450</v>
      </c>
      <c r="G19" s="34"/>
    </row>
    <row r="20" spans="1:7" ht="90.75" customHeight="1">
      <c r="A20" s="354"/>
      <c r="B20" s="361"/>
      <c r="C20" s="352"/>
      <c r="D20" s="364"/>
      <c r="E20" s="198"/>
      <c r="F20" s="198" t="s">
        <v>635</v>
      </c>
      <c r="G20" s="34"/>
    </row>
    <row r="21" spans="1:7" ht="74.25" customHeight="1">
      <c r="A21" s="354"/>
      <c r="B21" s="362"/>
      <c r="C21" s="353"/>
      <c r="D21" s="365"/>
      <c r="E21" s="37"/>
      <c r="F21" s="37" t="s">
        <v>634</v>
      </c>
      <c r="G21" s="34"/>
    </row>
    <row r="22" spans="1:7" ht="90" customHeight="1">
      <c r="A22" s="354"/>
      <c r="B22" s="369">
        <v>2.0299999999999998</v>
      </c>
      <c r="C22" s="369" t="s">
        <v>845</v>
      </c>
      <c r="D22" s="348" t="s">
        <v>2360</v>
      </c>
      <c r="E22" s="351" t="s">
        <v>447</v>
      </c>
      <c r="F22" s="197" t="s">
        <v>470</v>
      </c>
      <c r="G22" s="34"/>
    </row>
    <row r="23" spans="1:7" ht="109.5" customHeight="1">
      <c r="A23" s="354"/>
      <c r="B23" s="370"/>
      <c r="C23" s="370"/>
      <c r="D23" s="349"/>
      <c r="E23" s="352"/>
      <c r="F23" s="198" t="s">
        <v>846</v>
      </c>
      <c r="G23" s="34"/>
    </row>
    <row r="24" spans="1:7" ht="74.25" customHeight="1">
      <c r="A24" s="354"/>
      <c r="B24" s="371"/>
      <c r="C24" s="371"/>
      <c r="D24" s="350"/>
      <c r="E24" s="353"/>
      <c r="F24" s="37" t="s">
        <v>446</v>
      </c>
      <c r="G24" s="34"/>
    </row>
    <row r="25" spans="1:7" ht="72" customHeight="1">
      <c r="A25" s="354"/>
      <c r="B25" s="2" t="s">
        <v>468</v>
      </c>
      <c r="C25" s="37" t="s">
        <v>469</v>
      </c>
      <c r="D25" s="39" t="s">
        <v>2361</v>
      </c>
      <c r="E25" s="37" t="s">
        <v>2356</v>
      </c>
      <c r="F25" s="37" t="s">
        <v>471</v>
      </c>
      <c r="G25" s="34"/>
    </row>
    <row r="26" spans="1:7" ht="98.1" customHeight="1">
      <c r="A26" s="354"/>
      <c r="B26" s="366">
        <v>3</v>
      </c>
      <c r="C26" s="360" t="s">
        <v>72</v>
      </c>
      <c r="D26" s="363" t="s">
        <v>2362</v>
      </c>
      <c r="E26" s="351" t="s">
        <v>0</v>
      </c>
      <c r="F26" s="197" t="s">
        <v>66</v>
      </c>
      <c r="G26" s="34"/>
    </row>
    <row r="27" spans="1:7" ht="90" customHeight="1">
      <c r="A27" s="354"/>
      <c r="B27" s="367"/>
      <c r="C27" s="361"/>
      <c r="D27" s="364"/>
      <c r="E27" s="352"/>
      <c r="F27" s="198" t="s">
        <v>61</v>
      </c>
      <c r="G27" s="34"/>
    </row>
    <row r="28" spans="1:7" ht="19.350000000000001" customHeight="1">
      <c r="A28" s="354"/>
      <c r="B28" s="367"/>
      <c r="C28" s="361"/>
      <c r="D28" s="364"/>
      <c r="E28" s="352"/>
      <c r="F28" s="198" t="s">
        <v>62</v>
      </c>
      <c r="G28" s="34"/>
    </row>
    <row r="29" spans="1:7" ht="74.45" customHeight="1">
      <c r="A29" s="354"/>
      <c r="B29" s="367"/>
      <c r="C29" s="361"/>
      <c r="D29" s="364"/>
      <c r="E29" s="352"/>
      <c r="F29" s="198" t="s">
        <v>63</v>
      </c>
      <c r="G29" s="34"/>
    </row>
    <row r="30" spans="1:7" ht="62.45" customHeight="1">
      <c r="A30" s="354"/>
      <c r="B30" s="367"/>
      <c r="C30" s="361"/>
      <c r="D30" s="364"/>
      <c r="E30" s="352"/>
      <c r="F30" s="198" t="s">
        <v>64</v>
      </c>
      <c r="G30" s="34"/>
    </row>
    <row r="31" spans="1:7" ht="81" customHeight="1">
      <c r="A31" s="354"/>
      <c r="B31" s="367"/>
      <c r="C31" s="361"/>
      <c r="D31" s="364"/>
      <c r="E31" s="352"/>
      <c r="F31" s="198" t="s">
        <v>65</v>
      </c>
      <c r="G31" s="34"/>
    </row>
    <row r="32" spans="1:7" ht="48.75" customHeight="1">
      <c r="A32" s="354"/>
      <c r="B32" s="367"/>
      <c r="C32" s="361"/>
      <c r="D32" s="364"/>
      <c r="E32" s="352"/>
      <c r="F32" s="198" t="s">
        <v>68</v>
      </c>
      <c r="G32" s="34"/>
    </row>
    <row r="33" spans="1:7" ht="98.45" customHeight="1">
      <c r="A33" s="354"/>
      <c r="B33" s="367"/>
      <c r="C33" s="361"/>
      <c r="D33" s="364"/>
      <c r="E33" s="352"/>
      <c r="F33" s="198" t="s">
        <v>67</v>
      </c>
      <c r="G33" s="34"/>
    </row>
    <row r="34" spans="1:7" ht="89.1" customHeight="1">
      <c r="A34" s="354"/>
      <c r="B34" s="367"/>
      <c r="C34" s="361"/>
      <c r="D34" s="364"/>
      <c r="E34" s="352"/>
      <c r="F34" s="198" t="s">
        <v>69</v>
      </c>
      <c r="G34" s="34"/>
    </row>
    <row r="35" spans="1:7" ht="29.1" customHeight="1">
      <c r="A35" s="354"/>
      <c r="B35" s="367"/>
      <c r="C35" s="361"/>
      <c r="D35" s="364"/>
      <c r="E35" s="352"/>
      <c r="F35" s="198" t="s">
        <v>70</v>
      </c>
      <c r="G35" s="34"/>
    </row>
    <row r="36" spans="1:7" ht="126.75">
      <c r="A36" s="354"/>
      <c r="B36" s="368"/>
      <c r="C36" s="362"/>
      <c r="D36" s="365"/>
      <c r="E36" s="353"/>
      <c r="F36" s="199" t="s">
        <v>71</v>
      </c>
      <c r="G36" s="34"/>
    </row>
    <row r="37" spans="1:7" ht="112.5">
      <c r="A37" s="354"/>
      <c r="B37" s="171">
        <v>3.01</v>
      </c>
      <c r="C37" s="172" t="s">
        <v>72</v>
      </c>
      <c r="D37" s="39" t="s">
        <v>2363</v>
      </c>
      <c r="E37" s="200" t="s">
        <v>1351</v>
      </c>
      <c r="F37" s="201" t="s">
        <v>1457</v>
      </c>
      <c r="G37" s="34"/>
    </row>
    <row r="38" spans="1:7" ht="101.25">
      <c r="A38" s="354"/>
      <c r="B38" s="171">
        <v>3.02</v>
      </c>
      <c r="C38" s="172" t="s">
        <v>1384</v>
      </c>
      <c r="D38" s="39" t="s">
        <v>2364</v>
      </c>
      <c r="E38" s="200" t="s">
        <v>1399</v>
      </c>
      <c r="F38" s="201" t="s">
        <v>1458</v>
      </c>
      <c r="G38" s="34"/>
    </row>
    <row r="39" spans="1:7" ht="101.25">
      <c r="A39" s="354"/>
      <c r="B39" s="182">
        <v>4</v>
      </c>
      <c r="C39" s="181" t="s">
        <v>1554</v>
      </c>
      <c r="D39" s="39" t="s">
        <v>2365</v>
      </c>
      <c r="E39" s="37" t="s">
        <v>2307</v>
      </c>
      <c r="F39" s="37" t="s">
        <v>1555</v>
      </c>
      <c r="G39" s="34"/>
    </row>
    <row r="40" spans="1:7" ht="56.25">
      <c r="A40" s="354"/>
      <c r="B40" s="171">
        <v>4.01</v>
      </c>
      <c r="C40" s="181" t="s">
        <v>1554</v>
      </c>
      <c r="D40" s="39" t="s">
        <v>2367</v>
      </c>
      <c r="E40" s="37" t="s">
        <v>2321</v>
      </c>
      <c r="F40" s="37" t="s">
        <v>2326</v>
      </c>
      <c r="G40" s="34"/>
    </row>
    <row r="41" spans="1:7" ht="56.25">
      <c r="A41" s="354"/>
      <c r="B41" s="171" t="s">
        <v>2354</v>
      </c>
      <c r="C41" s="181" t="s">
        <v>1554</v>
      </c>
      <c r="D41" s="39" t="s">
        <v>2366</v>
      </c>
      <c r="E41" s="37" t="s">
        <v>2357</v>
      </c>
      <c r="F41" s="37" t="s">
        <v>2355</v>
      </c>
      <c r="G41" s="34"/>
    </row>
    <row r="42" spans="1:7" ht="56.25">
      <c r="A42" s="354"/>
      <c r="B42" s="171" t="s">
        <v>2399</v>
      </c>
      <c r="C42" s="181" t="s">
        <v>1554</v>
      </c>
      <c r="D42" s="39" t="s">
        <v>2406</v>
      </c>
      <c r="E42" s="37" t="s">
        <v>2356</v>
      </c>
      <c r="F42" s="37" t="s">
        <v>2400</v>
      </c>
      <c r="G42" s="34"/>
    </row>
    <row r="43" spans="1:7" ht="123.75">
      <c r="A43" s="354"/>
      <c r="B43" s="193">
        <v>4.0999999999999996</v>
      </c>
      <c r="C43" s="181" t="s">
        <v>2405</v>
      </c>
      <c r="D43" s="194">
        <v>42867</v>
      </c>
      <c r="E43" s="202" t="s">
        <v>2408</v>
      </c>
      <c r="F43" s="37" t="s">
        <v>2407</v>
      </c>
      <c r="G43" s="34"/>
    </row>
    <row r="44" spans="1:7" ht="78.75">
      <c r="A44" s="354"/>
      <c r="B44" s="193">
        <v>4.2</v>
      </c>
      <c r="C44" s="181" t="s">
        <v>2405</v>
      </c>
      <c r="D44" s="194">
        <v>42704</v>
      </c>
      <c r="E44" s="202" t="s">
        <v>2625</v>
      </c>
      <c r="F44" s="37" t="s">
        <v>2598</v>
      </c>
      <c r="G44" s="34"/>
    </row>
    <row r="45" spans="1:7" ht="157.5">
      <c r="A45" s="354"/>
      <c r="B45" s="243">
        <v>5</v>
      </c>
      <c r="C45" s="181" t="s">
        <v>2405</v>
      </c>
      <c r="D45" s="194">
        <v>42867</v>
      </c>
      <c r="E45" s="202" t="s">
        <v>13032</v>
      </c>
      <c r="F45" s="37" t="s">
        <v>12754</v>
      </c>
      <c r="G45" s="34"/>
    </row>
    <row r="46" spans="1:7" ht="45">
      <c r="A46" s="354"/>
      <c r="B46" s="193">
        <v>5.01</v>
      </c>
      <c r="C46" s="181" t="s">
        <v>2405</v>
      </c>
      <c r="D46" s="194">
        <v>42907</v>
      </c>
      <c r="E46" s="202" t="s">
        <v>13052</v>
      </c>
      <c r="F46" s="37" t="s">
        <v>12754</v>
      </c>
      <c r="G46" s="34"/>
    </row>
    <row r="47" spans="1:7" ht="67.5">
      <c r="A47" s="354"/>
      <c r="B47" s="193">
        <v>5.0999999999999996</v>
      </c>
      <c r="C47" s="181" t="s">
        <v>2405</v>
      </c>
      <c r="D47" s="194">
        <v>43070</v>
      </c>
      <c r="E47" s="202" t="s">
        <v>13247</v>
      </c>
      <c r="F47" s="37" t="s">
        <v>13248</v>
      </c>
      <c r="G47" s="34"/>
    </row>
    <row r="48" spans="1:7" ht="56.25">
      <c r="A48" s="354"/>
      <c r="B48" s="193">
        <v>5.1100000000000003</v>
      </c>
      <c r="C48" s="181" t="s">
        <v>13489</v>
      </c>
      <c r="D48" s="194">
        <v>43217</v>
      </c>
      <c r="E48" s="202" t="s">
        <v>13617</v>
      </c>
      <c r="F48" s="37" t="s">
        <v>13523</v>
      </c>
      <c r="G48" s="34"/>
    </row>
    <row r="49" spans="1:7" ht="56.25">
      <c r="A49" s="354"/>
      <c r="B49" s="193">
        <v>5.12</v>
      </c>
      <c r="C49" s="181" t="s">
        <v>13489</v>
      </c>
      <c r="D49" s="194">
        <v>43581</v>
      </c>
      <c r="E49" s="202" t="s">
        <v>13617</v>
      </c>
      <c r="F49" s="37" t="s">
        <v>14191</v>
      </c>
      <c r="G49" s="34"/>
    </row>
    <row r="50" spans="1:7" ht="78.75">
      <c r="A50" s="354"/>
      <c r="B50" s="243">
        <v>6</v>
      </c>
      <c r="C50" s="181" t="s">
        <v>13489</v>
      </c>
      <c r="D50" s="194">
        <v>43964</v>
      </c>
      <c r="E50" s="202" t="s">
        <v>14434</v>
      </c>
      <c r="F50" s="37" t="s">
        <v>14205</v>
      </c>
      <c r="G50" s="34"/>
    </row>
    <row r="51" spans="1:7" ht="45">
      <c r="A51" s="354"/>
      <c r="B51" s="193">
        <v>6.01</v>
      </c>
      <c r="C51" s="181" t="s">
        <v>13489</v>
      </c>
      <c r="D51" s="194">
        <v>43970</v>
      </c>
      <c r="E51" s="202" t="s">
        <v>15504</v>
      </c>
      <c r="F51" s="202" t="s">
        <v>14205</v>
      </c>
      <c r="G51" s="34"/>
    </row>
    <row r="52" spans="1:7" ht="13.5" thickBot="1">
      <c r="A52" s="355"/>
      <c r="B52" s="356" t="str">
        <f ca="1">OFFSET(L!$C$1,MATCH("General"&amp;"Cpy",L!$A:$A,0)-1,SL,,)</f>
        <v>© 2020 Responsible Minerals Initiative. All rights reserved.</v>
      </c>
      <c r="C52" s="356"/>
      <c r="D52" s="356"/>
      <c r="E52" s="356"/>
      <c r="F52" s="356"/>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73"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B46" sqref="B4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43"/>
      <c r="B1" s="444"/>
      <c r="C1" s="444"/>
      <c r="D1" s="444"/>
      <c r="E1" s="444"/>
      <c r="F1" s="444"/>
      <c r="G1" s="444"/>
      <c r="H1" s="444"/>
      <c r="I1" s="444"/>
      <c r="J1" s="444"/>
      <c r="K1" s="44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46" t="str">
        <f ca="1">OFFSET(L!$C$1,MATCH("Declaration"&amp;ADDRESS(ROW(),COLUMN(),4),L!$A:$A,0)-1,SL,,)</f>
        <v>Conflict Minerals Reporting Template (CMRT)</v>
      </c>
      <c r="E2" s="447"/>
      <c r="F2" s="447"/>
      <c r="G2" s="447"/>
      <c r="H2" s="447"/>
      <c r="I2" s="447"/>
      <c r="J2" s="44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50"/>
      <c r="G3" s="450"/>
      <c r="H3" s="450"/>
      <c r="I3" s="184"/>
      <c r="J3" s="168" t="s">
        <v>15506</v>
      </c>
      <c r="K3" s="47"/>
      <c r="L3" s="139"/>
      <c r="M3" s="130"/>
      <c r="N3" s="130"/>
      <c r="O3" s="131"/>
      <c r="P3" s="144">
        <f>MATCH($D$3,LN,0)</f>
        <v>1</v>
      </c>
    </row>
    <row r="4" spans="1:34" ht="15.75">
      <c r="A4" s="45"/>
      <c r="B4" s="449" t="str">
        <f ca="1">OFFSET(L!$C$1,MATCH("Declaration"&amp;ADDRESS(ROW(),COLUMN(),4),L!$A:$A,0)-1,SL,,)</f>
        <v>The purpose of this document is to collect sourcing information on tin, tantalum, tungsten and gold used in products</v>
      </c>
      <c r="C4" s="449"/>
      <c r="D4" s="449"/>
      <c r="E4" s="449"/>
      <c r="F4" s="449"/>
      <c r="G4" s="449"/>
      <c r="H4" s="449"/>
      <c r="I4" s="451" t="str">
        <f ca="1">OFFSET(L!$C$1,MATCH("Declaration"&amp;ADDRESS(ROW(),COLUMN(),4),L!$A:$A,0)-1,SL,,)</f>
        <v>Link to Terms &amp; Conditions</v>
      </c>
      <c r="J4" s="451"/>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49" t="str">
        <f ca="1">OFFSET(L!$C$1,MATCH("Declaration"&amp;ADDRESS(ROW(),COLUMN(),4),L!$A:$A,0)-1,SL,,)</f>
        <v>Mandatory fields are noted with an asterisk (*).  Consult the instructions tab for guidance on how to answer each question.</v>
      </c>
      <c r="C6" s="449"/>
      <c r="D6" s="449"/>
      <c r="E6" s="449"/>
      <c r="F6" s="449"/>
      <c r="G6" s="449"/>
      <c r="H6" s="449"/>
      <c r="I6" s="449"/>
      <c r="J6" s="44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55" t="str">
        <f ca="1">OFFSET(L!$C$1,MATCH("Declaration"&amp;ADDRESS(ROW(),COLUMN(),4),L!$A:$A,0)-1,SL,,)</f>
        <v>Company Information</v>
      </c>
      <c r="C7" s="455"/>
      <c r="D7" s="455"/>
      <c r="E7" s="455"/>
      <c r="F7" s="455"/>
      <c r="G7" s="455"/>
      <c r="H7" s="455"/>
      <c r="I7" s="455"/>
      <c r="J7" s="455"/>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15507</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52" t="s">
        <v>504</v>
      </c>
      <c r="E9" s="453"/>
      <c r="F9" s="453"/>
      <c r="G9" s="454"/>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56" t="str">
        <f ca="1">OFFSET(L!$C$1,MATCH("Declaration"&amp;ADDRESS(ROW(),COLUMN(),4)&amp;LEFT($D$9,1),L!$A:$A,0)-1,SL,,)</f>
        <v>Description of Scope:</v>
      </c>
      <c r="C10" s="151"/>
      <c r="D10" s="409" t="s">
        <v>15508</v>
      </c>
      <c r="E10" s="410"/>
      <c r="F10" s="410"/>
      <c r="G10" s="410"/>
      <c r="H10" s="410"/>
      <c r="I10" s="410"/>
      <c r="J10" s="41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57"/>
      <c r="C11" s="151"/>
      <c r="D11" s="423" t="str">
        <f ca="1">IF(D9=Q9,OFFSET(L!$C$1,MATCH("Declaration"&amp;ADDRESS(ROW(),COLUMN(),4),L!$A:$A,0)-1,SL,,),"")</f>
        <v/>
      </c>
      <c r="E11" s="424"/>
      <c r="F11" s="424"/>
      <c r="G11" s="424"/>
      <c r="H11" s="424"/>
      <c r="I11" s="424"/>
      <c r="J11" s="42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v>1198102</v>
      </c>
      <c r="E12" s="412"/>
      <c r="F12" s="412"/>
      <c r="G12" s="412"/>
      <c r="H12" s="412"/>
      <c r="I12" s="412"/>
      <c r="J12" s="39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t="s">
        <v>15509</v>
      </c>
      <c r="E13" s="413"/>
      <c r="F13" s="413"/>
      <c r="G13" s="413"/>
      <c r="H13" s="413"/>
      <c r="I13" s="413"/>
      <c r="J13" s="39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4" t="s">
        <v>15510</v>
      </c>
      <c r="E14" s="412"/>
      <c r="F14" s="412"/>
      <c r="G14" s="412"/>
      <c r="H14" s="412"/>
      <c r="I14" s="412"/>
      <c r="J14" s="41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6" t="s">
        <v>15511</v>
      </c>
      <c r="E15" s="417"/>
      <c r="F15" s="417"/>
      <c r="G15" s="417"/>
      <c r="H15" s="417"/>
      <c r="I15" s="417"/>
      <c r="J15" s="418"/>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19" t="s">
        <v>15512</v>
      </c>
      <c r="E16" s="420"/>
      <c r="F16" s="420"/>
      <c r="G16" s="420"/>
      <c r="H16" s="420"/>
      <c r="I16" s="420"/>
      <c r="J16" s="42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61" t="s">
        <v>15513</v>
      </c>
      <c r="E17" s="462"/>
      <c r="F17" s="462"/>
      <c r="G17" s="462"/>
      <c r="H17" s="462"/>
      <c r="I17" s="462"/>
      <c r="J17" s="46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61" t="s">
        <v>15514</v>
      </c>
      <c r="E18" s="462"/>
      <c r="F18" s="462"/>
      <c r="G18" s="462"/>
      <c r="H18" s="462"/>
      <c r="I18" s="462"/>
      <c r="J18" s="46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61" t="s">
        <v>15515</v>
      </c>
      <c r="E19" s="462"/>
      <c r="F19" s="462"/>
      <c r="G19" s="462"/>
      <c r="H19" s="462"/>
      <c r="I19" s="462"/>
      <c r="J19" s="46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397" t="s">
        <v>15516</v>
      </c>
      <c r="E20" s="398"/>
      <c r="F20" s="398"/>
      <c r="G20" s="398"/>
      <c r="H20" s="398"/>
      <c r="I20" s="398"/>
      <c r="J20" s="39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00" t="s">
        <v>15513</v>
      </c>
      <c r="E21" s="401"/>
      <c r="F21" s="401"/>
      <c r="G21" s="401"/>
      <c r="H21" s="401"/>
      <c r="I21" s="401"/>
      <c r="J21" s="402"/>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58">
        <v>44209</v>
      </c>
      <c r="E22" s="459"/>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60" t="str">
        <f ca="1">OFFSET(L!$C$1,MATCH("Declaration"&amp;ADDRESS(ROW(),COLUMN(),4),L!$A:$A,0)-1,SL,,)</f>
        <v>Answer the following questions 1 - 8 based on the declaration scope indicated above</v>
      </c>
      <c r="C24" s="460"/>
      <c r="D24" s="460"/>
      <c r="E24" s="460"/>
      <c r="F24" s="460"/>
      <c r="G24" s="460"/>
      <c r="H24" s="460"/>
      <c r="I24" s="460"/>
      <c r="J24" s="46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05" t="str">
        <f ca="1">OFFSET(L!$C$1,MATCH("Declaration"&amp;ADDRESS(ROW(),COLUMN(),4),L!$A:$A,0)-1,SL,,)</f>
        <v>Answer</v>
      </c>
      <c r="E25" s="405"/>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92" t="s">
        <v>12787</v>
      </c>
      <c r="E26" s="393"/>
      <c r="F26" s="15"/>
      <c r="G26" s="384" t="s">
        <v>15518</v>
      </c>
      <c r="H26" s="403"/>
      <c r="I26" s="403"/>
      <c r="J26" s="385"/>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2" t="s">
        <v>15517</v>
      </c>
      <c r="E27" s="393"/>
      <c r="F27" s="15"/>
      <c r="G27" s="384" t="s">
        <v>15519</v>
      </c>
      <c r="H27" s="403"/>
      <c r="I27" s="403"/>
      <c r="J27" s="385"/>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2" t="s">
        <v>15517</v>
      </c>
      <c r="E28" s="393"/>
      <c r="F28" s="15"/>
      <c r="G28" s="384" t="s">
        <v>15520</v>
      </c>
      <c r="H28" s="403"/>
      <c r="I28" s="403"/>
      <c r="J28" s="385"/>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92" t="s">
        <v>12787</v>
      </c>
      <c r="E29" s="393"/>
      <c r="F29" s="15"/>
      <c r="G29" s="384" t="s">
        <v>15518</v>
      </c>
      <c r="H29" s="403"/>
      <c r="I29" s="403"/>
      <c r="J29" s="385"/>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428" t="str">
        <f ca="1">D25</f>
        <v>Answer</v>
      </c>
      <c r="E31" s="428"/>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26" t="s">
        <v>499</v>
      </c>
      <c r="E32" s="427"/>
      <c r="F32" s="58"/>
      <c r="G32" s="384" t="s">
        <v>15518</v>
      </c>
      <c r="H32" s="404"/>
      <c r="I32" s="404"/>
      <c r="J32" s="385"/>
      <c r="K32" s="47"/>
      <c r="L32" s="142"/>
      <c r="M32" s="132"/>
      <c r="N32" s="130"/>
      <c r="O32" s="131"/>
      <c r="P32" s="144" t="str">
        <f>IF(D$32="No","","(*)")</f>
        <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2" t="s">
        <v>498</v>
      </c>
      <c r="E33" s="393"/>
      <c r="F33" s="58"/>
      <c r="G33" s="384" t="s">
        <v>15521</v>
      </c>
      <c r="H33" s="404"/>
      <c r="I33" s="404"/>
      <c r="J33" s="385"/>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2" t="s">
        <v>498</v>
      </c>
      <c r="E34" s="393"/>
      <c r="F34" s="58"/>
      <c r="G34" s="384" t="s">
        <v>15521</v>
      </c>
      <c r="H34" s="404"/>
      <c r="I34" s="404"/>
      <c r="J34" s="385"/>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92" t="s">
        <v>499</v>
      </c>
      <c r="E35" s="393"/>
      <c r="F35" s="58"/>
      <c r="G35" s="384" t="s">
        <v>15518</v>
      </c>
      <c r="H35" s="404"/>
      <c r="I35" s="404"/>
      <c r="J35" s="385"/>
      <c r="K35" s="47"/>
      <c r="L35" s="142"/>
      <c r="M35" s="130"/>
      <c r="N35" s="130"/>
      <c r="O35" s="131"/>
      <c r="P35" s="144" t="str">
        <f>IF(D$35="No","","(*)")</f>
        <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428" t="str">
        <f ca="1">D25</f>
        <v>Answer</v>
      </c>
      <c r="E37" s="428"/>
      <c r="F37" s="21"/>
      <c r="G37" s="55" t="str">
        <f ca="1">G25</f>
        <v>Comments</v>
      </c>
      <c r="H37" s="431"/>
      <c r="I37" s="431"/>
      <c r="J37" s="431"/>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92" t="s">
        <v>499</v>
      </c>
      <c r="E38" s="393"/>
      <c r="F38" s="58"/>
      <c r="G38" s="384" t="s">
        <v>15518</v>
      </c>
      <c r="H38" s="403"/>
      <c r="I38" s="403"/>
      <c r="J38" s="385"/>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2" t="s">
        <v>500</v>
      </c>
      <c r="E39" s="393"/>
      <c r="F39" s="58"/>
      <c r="G39" s="384" t="s">
        <v>15522</v>
      </c>
      <c r="H39" s="403"/>
      <c r="I39" s="403"/>
      <c r="J39" s="385"/>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92" t="s">
        <v>500</v>
      </c>
      <c r="E40" s="393"/>
      <c r="F40" s="58"/>
      <c r="G40" s="384" t="s">
        <v>15522</v>
      </c>
      <c r="H40" s="403"/>
      <c r="I40" s="403"/>
      <c r="J40" s="385"/>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92" t="s">
        <v>499</v>
      </c>
      <c r="E41" s="393"/>
      <c r="F41" s="58"/>
      <c r="G41" s="384" t="s">
        <v>15518</v>
      </c>
      <c r="H41" s="403"/>
      <c r="I41" s="403"/>
      <c r="J41" s="385"/>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v>
      </c>
      <c r="C43" s="13"/>
      <c r="D43" s="428" t="str">
        <f ca="1">D25</f>
        <v>Answer</v>
      </c>
      <c r="E43" s="428"/>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92" t="s">
        <v>499</v>
      </c>
      <c r="E44" s="393"/>
      <c r="F44" s="58"/>
      <c r="G44" s="384" t="s">
        <v>15518</v>
      </c>
      <c r="H44" s="403"/>
      <c r="I44" s="403"/>
      <c r="J44" s="385"/>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2" t="s">
        <v>500</v>
      </c>
      <c r="E45" s="393"/>
      <c r="F45" s="58"/>
      <c r="G45" s="394" t="s">
        <v>15534</v>
      </c>
      <c r="H45" s="395"/>
      <c r="I45" s="395"/>
      <c r="J45" s="396"/>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2" t="s">
        <v>500</v>
      </c>
      <c r="E46" s="393"/>
      <c r="F46" s="58"/>
      <c r="G46" s="394" t="s">
        <v>15534</v>
      </c>
      <c r="H46" s="395"/>
      <c r="I46" s="395"/>
      <c r="J46" s="396"/>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92" t="s">
        <v>499</v>
      </c>
      <c r="E47" s="393"/>
      <c r="F47" s="58"/>
      <c r="G47" s="384" t="s">
        <v>15518</v>
      </c>
      <c r="H47" s="403"/>
      <c r="I47" s="403"/>
      <c r="J47" s="385"/>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428" t="str">
        <f ca="1">D25</f>
        <v>Answer</v>
      </c>
      <c r="E49" s="42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92" t="s">
        <v>499</v>
      </c>
      <c r="E50" s="393"/>
      <c r="F50" s="58"/>
      <c r="G50" s="384" t="s">
        <v>15518</v>
      </c>
      <c r="H50" s="403"/>
      <c r="I50" s="403"/>
      <c r="J50" s="385"/>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2" t="s">
        <v>500</v>
      </c>
      <c r="E51" s="393"/>
      <c r="F51" s="58"/>
      <c r="G51" s="384" t="s">
        <v>15522</v>
      </c>
      <c r="H51" s="403"/>
      <c r="I51" s="403"/>
      <c r="J51" s="385"/>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92" t="s">
        <v>500</v>
      </c>
      <c r="E52" s="393"/>
      <c r="F52" s="58"/>
      <c r="G52" s="384" t="s">
        <v>15522</v>
      </c>
      <c r="H52" s="403"/>
      <c r="I52" s="403"/>
      <c r="J52" s="385"/>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92" t="s">
        <v>499</v>
      </c>
      <c r="E53" s="393"/>
      <c r="F53" s="58"/>
      <c r="G53" s="384" t="s">
        <v>15518</v>
      </c>
      <c r="H53" s="403"/>
      <c r="I53" s="403"/>
      <c r="J53" s="385"/>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 xml:space="preserve">6) What percentage of relevant suppliers have provided a response to your supply chain survey? </v>
      </c>
      <c r="C55" s="13"/>
      <c r="D55" s="428" t="str">
        <f ca="1">D25</f>
        <v>Answer</v>
      </c>
      <c r="E55" s="42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29" t="s">
        <v>501</v>
      </c>
      <c r="E56" s="430"/>
      <c r="F56" s="58"/>
      <c r="G56" s="384" t="s">
        <v>15523</v>
      </c>
      <c r="H56" s="403"/>
      <c r="I56" s="403"/>
      <c r="J56" s="385"/>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29" t="s">
        <v>501</v>
      </c>
      <c r="E57" s="430"/>
      <c r="F57" s="58"/>
      <c r="G57" s="384" t="s">
        <v>15524</v>
      </c>
      <c r="H57" s="403"/>
      <c r="I57" s="403"/>
      <c r="J57" s="385"/>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29" t="s">
        <v>501</v>
      </c>
      <c r="E58" s="430"/>
      <c r="F58" s="58"/>
      <c r="G58" s="384" t="s">
        <v>15524</v>
      </c>
      <c r="H58" s="403"/>
      <c r="I58" s="403"/>
      <c r="J58" s="385"/>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29" t="s">
        <v>501</v>
      </c>
      <c r="E59" s="430"/>
      <c r="F59" s="58"/>
      <c r="G59" s="384" t="s">
        <v>15523</v>
      </c>
      <c r="H59" s="403"/>
      <c r="I59" s="403"/>
      <c r="J59" s="385"/>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 xml:space="preserve">7) Have you identified all of the smelters supplying the 3TG to your supply chain? </v>
      </c>
      <c r="C61" s="13"/>
      <c r="D61" s="428" t="str">
        <f ca="1">D25</f>
        <v>Answer</v>
      </c>
      <c r="E61" s="428"/>
      <c r="F61" s="21"/>
      <c r="G61" s="55" t="str">
        <f ca="1">G25</f>
        <v>Comments</v>
      </c>
      <c r="H61" s="422"/>
      <c r="I61" s="422"/>
      <c r="J61" s="422"/>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26" t="s">
        <v>499</v>
      </c>
      <c r="E62" s="427"/>
      <c r="F62" s="58"/>
      <c r="G62" s="441" t="s">
        <v>15518</v>
      </c>
      <c r="H62" s="404"/>
      <c r="I62" s="404"/>
      <c r="J62" s="44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2" t="s">
        <v>499</v>
      </c>
      <c r="E63" s="393"/>
      <c r="F63" s="58"/>
      <c r="G63" s="441" t="s">
        <v>15525</v>
      </c>
      <c r="H63" s="404"/>
      <c r="I63" s="404"/>
      <c r="J63" s="44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92" t="s">
        <v>499</v>
      </c>
      <c r="E64" s="393"/>
      <c r="F64" s="58"/>
      <c r="G64" s="441" t="s">
        <v>15525</v>
      </c>
      <c r="H64" s="404"/>
      <c r="I64" s="404"/>
      <c r="J64" s="44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92" t="s">
        <v>499</v>
      </c>
      <c r="E65" s="393"/>
      <c r="F65" s="58"/>
      <c r="G65" s="441" t="s">
        <v>15518</v>
      </c>
      <c r="H65" s="404"/>
      <c r="I65" s="404"/>
      <c r="J65" s="44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 xml:space="preserve">8) Has all applicable smelter information received by your company been reported in this declaration? </v>
      </c>
      <c r="C67" s="13"/>
      <c r="D67" s="428" t="str">
        <f ca="1">D25</f>
        <v>Answer</v>
      </c>
      <c r="E67" s="428"/>
      <c r="F67" s="21"/>
      <c r="G67" s="55" t="str">
        <f ca="1">G25</f>
        <v>Comments</v>
      </c>
      <c r="H67" s="422" t="str">
        <f>IF(Q75="(*)","Click here to enter smelter names","")</f>
        <v/>
      </c>
      <c r="I67" s="422"/>
      <c r="J67" s="422"/>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92" t="s">
        <v>499</v>
      </c>
      <c r="E68" s="393"/>
      <c r="F68" s="59"/>
      <c r="G68" s="381" t="s">
        <v>15518</v>
      </c>
      <c r="H68" s="382"/>
      <c r="I68" s="382"/>
      <c r="J68" s="38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2" t="s">
        <v>499</v>
      </c>
      <c r="E69" s="393"/>
      <c r="F69" s="59"/>
      <c r="G69" s="381" t="s">
        <v>15526</v>
      </c>
      <c r="H69" s="382"/>
      <c r="I69" s="382"/>
      <c r="J69" s="38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92" t="s">
        <v>499</v>
      </c>
      <c r="E70" s="393"/>
      <c r="F70" s="59"/>
      <c r="G70" s="381" t="s">
        <v>15526</v>
      </c>
      <c r="H70" s="382"/>
      <c r="I70" s="382"/>
      <c r="J70" s="38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92" t="s">
        <v>499</v>
      </c>
      <c r="E71" s="393"/>
      <c r="F71" s="61"/>
      <c r="G71" s="381" t="s">
        <v>15518</v>
      </c>
      <c r="H71" s="382"/>
      <c r="I71" s="382"/>
      <c r="J71" s="38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3" t="str">
        <f ca="1">OFFSET(L!$C$1,MATCH("Declaration"&amp;ADDRESS(ROW(),COLUMN(),4),L!$A:$A,0)-1,SL,,)</f>
        <v>Answer the Following Questions at a Company Level</v>
      </c>
      <c r="C73" s="433"/>
      <c r="D73" s="433"/>
      <c r="E73" s="433"/>
      <c r="F73" s="433"/>
      <c r="G73" s="433"/>
      <c r="H73" s="433"/>
      <c r="I73" s="433"/>
      <c r="J73" s="43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5" t="str">
        <f ca="1">D25</f>
        <v>Answer</v>
      </c>
      <c r="E74" s="405"/>
      <c r="F74" s="64"/>
      <c r="G74" s="405" t="str">
        <f ca="1">G25</f>
        <v>Comments</v>
      </c>
      <c r="H74" s="405" t="e">
        <f>HLOOKUP(SL,LT,$O74,0)</f>
        <v>#NAME?</v>
      </c>
      <c r="I74" s="40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92" t="s">
        <v>498</v>
      </c>
      <c r="E75" s="393"/>
      <c r="F75" s="68"/>
      <c r="G75" s="381" t="s">
        <v>15527</v>
      </c>
      <c r="H75" s="382"/>
      <c r="I75" s="382"/>
      <c r="J75" s="383"/>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9"/>
      <c r="H76" s="439"/>
      <c r="I76" s="439"/>
      <c r="J76" s="43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92" t="s">
        <v>499</v>
      </c>
      <c r="E77" s="393"/>
      <c r="F77" s="68"/>
      <c r="G77" s="378" t="s">
        <v>15528</v>
      </c>
      <c r="H77" s="379"/>
      <c r="I77" s="379"/>
      <c r="J77" s="380"/>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92" t="s">
        <v>499</v>
      </c>
      <c r="E79" s="393"/>
      <c r="F79" s="68"/>
      <c r="G79" s="381" t="s">
        <v>15529</v>
      </c>
      <c r="H79" s="382"/>
      <c r="I79" s="382"/>
      <c r="J79" s="383"/>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92" t="s">
        <v>498</v>
      </c>
      <c r="E81" s="393"/>
      <c r="F81" s="68"/>
      <c r="G81" s="386" t="s">
        <v>15531</v>
      </c>
      <c r="H81" s="387"/>
      <c r="I81" s="387"/>
      <c r="J81" s="388"/>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92" t="s">
        <v>499</v>
      </c>
      <c r="E83" s="393"/>
      <c r="F83" s="68"/>
      <c r="G83" s="384" t="s">
        <v>15530</v>
      </c>
      <c r="H83" s="382"/>
      <c r="I83" s="382"/>
      <c r="J83" s="385"/>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37" t="s">
        <v>498</v>
      </c>
      <c r="E85" s="438"/>
      <c r="F85" s="68"/>
      <c r="G85" s="384" t="s">
        <v>15532</v>
      </c>
      <c r="H85" s="387"/>
      <c r="I85" s="387"/>
      <c r="J85" s="385"/>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9"/>
      <c r="H86" s="439"/>
      <c r="I86" s="439"/>
      <c r="J86" s="43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92" t="s">
        <v>499</v>
      </c>
      <c r="E87" s="393"/>
      <c r="F87" s="68"/>
      <c r="G87" s="389" t="s">
        <v>15533</v>
      </c>
      <c r="H87" s="390"/>
      <c r="I87" s="390"/>
      <c r="J87" s="39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0"/>
      <c r="H88" s="440"/>
      <c r="I88" s="440"/>
      <c r="J88" s="44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92" t="s">
        <v>499</v>
      </c>
      <c r="E89" s="393"/>
      <c r="F89" s="68"/>
      <c r="G89" s="394"/>
      <c r="H89" s="395"/>
      <c r="I89" s="395"/>
      <c r="J89" s="396"/>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6" t="str">
        <f>IF(OR($D$8="",$I$3=""),"","Click here to check required fields completion")</f>
        <v/>
      </c>
      <c r="C90" s="436"/>
      <c r="D90" s="436"/>
      <c r="E90" s="436"/>
      <c r="F90" s="436"/>
      <c r="G90" s="436"/>
      <c r="H90" s="436"/>
      <c r="I90" s="436"/>
      <c r="J90" s="43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4" t="str">
        <f ca="1">OFFSET(L!$C$1,MATCH("General"&amp;"Cpy",L!$A:$A,0)-1,SL,,)</f>
        <v>© 2020 Responsible Minerals Initiative. All rights reserved.</v>
      </c>
      <c r="B91" s="435"/>
      <c r="C91" s="435"/>
      <c r="D91" s="435"/>
      <c r="E91" s="435"/>
      <c r="F91" s="435"/>
      <c r="G91" s="435"/>
      <c r="H91" s="435"/>
      <c r="I91" s="435"/>
      <c r="J91" s="43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59:J59"/>
    <mergeCell ref="G56:J56"/>
    <mergeCell ref="G46:J46"/>
    <mergeCell ref="D47:E47"/>
    <mergeCell ref="G47:J47"/>
    <mergeCell ref="D17:J17"/>
    <mergeCell ref="D18:J18"/>
    <mergeCell ref="D19:J19"/>
    <mergeCell ref="D52:E52"/>
    <mergeCell ref="D35:E35"/>
    <mergeCell ref="D58:E58"/>
    <mergeCell ref="D39:E39"/>
    <mergeCell ref="D49:E49"/>
    <mergeCell ref="D55:E55"/>
    <mergeCell ref="D53:E53"/>
    <mergeCell ref="G38:J38"/>
    <mergeCell ref="G39:J39"/>
    <mergeCell ref="G41:J41"/>
    <mergeCell ref="G40:J40"/>
    <mergeCell ref="G50:J50"/>
    <mergeCell ref="G51:J51"/>
    <mergeCell ref="G52:J52"/>
    <mergeCell ref="G53:J53"/>
    <mergeCell ref="G57:J57"/>
    <mergeCell ref="G58:J58"/>
    <mergeCell ref="D69:E69"/>
    <mergeCell ref="D68:E68"/>
    <mergeCell ref="A1:K1"/>
    <mergeCell ref="D2:J2"/>
    <mergeCell ref="B4:H4"/>
    <mergeCell ref="F3:H3"/>
    <mergeCell ref="I4:J4"/>
    <mergeCell ref="D9:G9"/>
    <mergeCell ref="B7:J7"/>
    <mergeCell ref="B10:B11"/>
    <mergeCell ref="B6:J6"/>
    <mergeCell ref="D38:E38"/>
    <mergeCell ref="D57:E57"/>
    <mergeCell ref="D26:E26"/>
    <mergeCell ref="D27:E27"/>
    <mergeCell ref="D22:E22"/>
    <mergeCell ref="B24:J24"/>
    <mergeCell ref="D31:E31"/>
    <mergeCell ref="D50:E50"/>
    <mergeCell ref="D37:E37"/>
    <mergeCell ref="D32:E32"/>
    <mergeCell ref="D43:E43"/>
    <mergeCell ref="D44:E44"/>
    <mergeCell ref="G89:J89"/>
    <mergeCell ref="D79:E79"/>
    <mergeCell ref="G71:J71"/>
    <mergeCell ref="A91:J91"/>
    <mergeCell ref="B90:J90"/>
    <mergeCell ref="D81:E81"/>
    <mergeCell ref="D87:E87"/>
    <mergeCell ref="D85:E85"/>
    <mergeCell ref="D89:E89"/>
    <mergeCell ref="G86:J86"/>
    <mergeCell ref="G88:J88"/>
    <mergeCell ref="D77:E77"/>
    <mergeCell ref="G74:I74"/>
    <mergeCell ref="D74:E74"/>
    <mergeCell ref="G76:J76"/>
    <mergeCell ref="D8:J8"/>
    <mergeCell ref="D10:J10"/>
    <mergeCell ref="D12:J12"/>
    <mergeCell ref="D13:J13"/>
    <mergeCell ref="D14:J14"/>
    <mergeCell ref="D15:J15"/>
    <mergeCell ref="D16:J16"/>
    <mergeCell ref="D71:E71"/>
    <mergeCell ref="D70:E70"/>
    <mergeCell ref="H67:J67"/>
    <mergeCell ref="D11:J11"/>
    <mergeCell ref="D34:E34"/>
    <mergeCell ref="D33:E33"/>
    <mergeCell ref="D65:E65"/>
    <mergeCell ref="D64:E64"/>
    <mergeCell ref="D63:E63"/>
    <mergeCell ref="D62:E62"/>
    <mergeCell ref="D67:E67"/>
    <mergeCell ref="D59:E59"/>
    <mergeCell ref="D56:E56"/>
    <mergeCell ref="D61:E61"/>
    <mergeCell ref="H61:J61"/>
    <mergeCell ref="H37:J37"/>
    <mergeCell ref="D23:E23"/>
    <mergeCell ref="D20:J20"/>
    <mergeCell ref="D21:J21"/>
    <mergeCell ref="G27:J27"/>
    <mergeCell ref="G29:J29"/>
    <mergeCell ref="G26:J26"/>
    <mergeCell ref="G28:J28"/>
    <mergeCell ref="G35:J35"/>
    <mergeCell ref="G32:J32"/>
    <mergeCell ref="G33:J33"/>
    <mergeCell ref="G34:J34"/>
    <mergeCell ref="D29:E29"/>
    <mergeCell ref="D28:E28"/>
    <mergeCell ref="D25:E25"/>
    <mergeCell ref="G77:J77"/>
    <mergeCell ref="G79:J79"/>
    <mergeCell ref="G83:J83"/>
    <mergeCell ref="G81:J81"/>
    <mergeCell ref="G85:J85"/>
    <mergeCell ref="G87:J87"/>
    <mergeCell ref="D40:E40"/>
    <mergeCell ref="D41:E41"/>
    <mergeCell ref="D51:E51"/>
    <mergeCell ref="D45:E45"/>
    <mergeCell ref="G45:J45"/>
    <mergeCell ref="D46:E46"/>
    <mergeCell ref="G69:J69"/>
    <mergeCell ref="G70:J70"/>
    <mergeCell ref="G75:J75"/>
    <mergeCell ref="G44:J44"/>
    <mergeCell ref="D75:E75"/>
    <mergeCell ref="B73:J73"/>
    <mergeCell ref="D83:E83"/>
    <mergeCell ref="G62:J62"/>
    <mergeCell ref="G63:J63"/>
    <mergeCell ref="G64:J64"/>
    <mergeCell ref="G65:J65"/>
    <mergeCell ref="G68:J68"/>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60" zoomScaleNormal="60" zoomScalePageLayoutView="55" workbookViewId="0">
      <pane ySplit="4" topLeftCell="A935" activePane="bottomLeft" state="frozen"/>
      <selection pane="bottomLeft" activeCell="C965" sqref="C96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64" t="str">
        <f ca="1">OFFSET(L!$C$1,MATCH("Smelter List"&amp;ADDRESS(ROW(),COLUMN(),4),L!$A:$A,0)-1,SL,,)</f>
        <v>Link to "RMAP Conformant Smelter List"</v>
      </c>
      <c r="K2" s="465"/>
      <c r="L2" s="465"/>
      <c r="M2" s="465"/>
      <c r="N2" s="465"/>
      <c r="O2" s="465"/>
      <c r="P2" s="234"/>
      <c r="Q2" s="235"/>
      <c r="R2" s="236"/>
      <c r="S2" s="236"/>
      <c r="T2" s="236"/>
      <c r="U2" s="267"/>
      <c r="V2" s="267"/>
      <c r="W2" s="268"/>
      <c r="X2" s="267"/>
      <c r="Y2" s="267"/>
      <c r="Z2" s="267"/>
      <c r="AH2" s="176" t="s">
        <v>498</v>
      </c>
    </row>
    <row r="3" spans="1:34" s="269" customFormat="1" ht="243.95" customHeight="1">
      <c r="A3" s="204"/>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6"/>
      <c r="D3" s="466"/>
      <c r="E3" s="466"/>
      <c r="F3" s="270"/>
      <c r="G3" s="467" t="str">
        <f ca="1">OFFSET(L!$C$1,MATCH("General"&amp;"Cpy",L!$A:$A,0)-1,SL,,)</f>
        <v>© 2020 Responsible Minerals Initiative. All rights reserved.</v>
      </c>
      <c r="H3" s="467"/>
      <c r="I3" s="468"/>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68" activePane="bottomRight" state="frozen"/>
      <selection activeCell="A4" sqref="A4"/>
      <selection pane="topRight" activeCell="A4" sqref="A4"/>
      <selection pane="bottomLeft" activeCell="A4" sqref="A4"/>
      <selection pane="bottomRight" activeCell="C6" sqref="C6"/>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69" t="str">
        <f ca="1">OFFSET(L!$C$1,MATCH("Checker"&amp;ADDRESS(ROW(),COLUMN(),4),L!$A:$A,0)-1,SL,,)</f>
        <v>To ensure all required fields have been populated before submitting to your customers review form for any line items highlighted in red</v>
      </c>
      <c r="B1" s="469"/>
      <c r="C1" s="469"/>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f ca="1">IF(H70=0,"0",H70)</f>
        <v>2</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Glenair UK Limited</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102">
      <c r="A6" s="103" t="str">
        <f ca="1">Declaration!B10</f>
        <v>Description of Scope:</v>
      </c>
      <c r="B6" s="102" t="str">
        <f>Declaration!D10</f>
        <v>Design and manufacturing of cable fitting accessories for circular and rectangular electrical connectors. Design and manufacture of micro connectors, cable harnessing and general electronic assembly, service and repair of tooling and accessories, moulded harness solutions, fibre optic systems and heat shrink components. Engineering machined components.</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Administrator; Dan Wilson - All enquiries on this subject should go to our Purchasing department</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 xml:space="preserve">Administrator: dwilson@glenair.co.uk Purchasing contact: csmall@glenair.co.uk </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01623 638100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Tony Birks</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tbirks@glenair.co.uk</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44209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None</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None</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No</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No</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www.glenair.co.uk\certification.asp</v>
      </c>
      <c r="C56" s="102" t="str">
        <f t="shared" ca="1" si="10"/>
        <v>Complete</v>
      </c>
      <c r="D56" s="108" t="str">
        <f>IF(H56=1,"Click here to specify URL for question (B)","")</f>
        <v/>
      </c>
      <c r="E56" s="84"/>
      <c r="F56" s="107">
        <f>IF(AND(F55=1,B55="Yes"),1,0)</f>
        <v>0</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No</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Provide list of tin smelters contributing material to supply chain on Smelter List tab</v>
      </c>
      <c r="D66" s="108" t="str">
        <f>IF(H66=0,"","Click here to provide smelter information")</f>
        <v>Click here to provide smelter information</v>
      </c>
      <c r="E66" s="84" t="s">
        <v>828</v>
      </c>
      <c r="F66" s="107">
        <f>F25</f>
        <v>1</v>
      </c>
      <c r="G66" s="81">
        <f>IF(AND(COUNTIF(SmelterIdetifiedForMetal,"Tin")&gt;0,COUNTIF('Smelter List'!AB$5:AB$2504,"Tin?*")&gt;0),0,1)</f>
        <v>1</v>
      </c>
      <c r="H66" s="82">
        <f t="shared" si="14"/>
        <v>1</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Provide list of gold smelters contributing material to supply chain on Smelter List tab</v>
      </c>
      <c r="D67" s="108" t="str">
        <f>IF(H67=0,"","Click here to provide smelter information")</f>
        <v>Click here to provide smelter information</v>
      </c>
      <c r="E67" s="84" t="s">
        <v>828</v>
      </c>
      <c r="F67" s="107">
        <f>F26</f>
        <v>1</v>
      </c>
      <c r="G67" s="81">
        <f>IF(AND(COUNTIF(SmelterIdetifiedForMetal,"Gold")&gt;0,COUNTIF('Smelter List'!AB$5:AB$2504,"Gold?*")&gt;0),0,1)</f>
        <v>1</v>
      </c>
      <c r="H67" s="82">
        <f t="shared" si="14"/>
        <v>1</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2</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71" t="str">
        <f ca="1">OFFSET(L!$C$1,MATCH("Product List"&amp;ADDRESS(ROW(),COLUMN(),4),L!$A:$A,0)-1,SL,,)</f>
        <v>Completion required only if reporting level "Product (or List of Products)" selected on the 'Declaration' worksheet.</v>
      </c>
      <c r="B1" s="472"/>
      <c r="C1" s="472"/>
      <c r="D1" s="472"/>
      <c r="E1" s="145"/>
    </row>
    <row r="2" spans="1:6">
      <c r="A2" s="29"/>
      <c r="B2" s="147"/>
      <c r="C2" s="147"/>
      <c r="D2"/>
      <c r="E2" s="30"/>
    </row>
    <row r="3" spans="1:6">
      <c r="A3" s="29"/>
      <c r="B3" s="147"/>
      <c r="C3" s="147"/>
      <c r="D3" s="147"/>
      <c r="E3" s="30"/>
    </row>
    <row r="4" spans="1:6" ht="15.75" customHeight="1">
      <c r="A4" s="29"/>
      <c r="B4" s="470" t="s">
        <v>921</v>
      </c>
      <c r="C4" s="470"/>
      <c r="D4" s="470"/>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73" t="str">
        <f ca="1">OFFSET(L!$C$1,MATCH("General"&amp;"Cpy",L!$A:$A,0)-1,SL,,)</f>
        <v>© 2020 Responsible Minerals Initiative. All rights reserved.</v>
      </c>
      <c r="C1001" s="473"/>
      <c r="D1001" s="473"/>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179"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7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4"/>
      <c r="C1" s="474"/>
      <c r="D1" s="474"/>
      <c r="E1" s="474"/>
      <c r="F1" s="474"/>
      <c r="G1" s="474"/>
    </row>
    <row r="2" spans="1:16">
      <c r="A2" s="475"/>
      <c r="B2" s="475"/>
      <c r="C2" s="475"/>
      <c r="D2" s="475"/>
      <c r="E2" s="475"/>
      <c r="F2" s="475"/>
      <c r="G2" s="475"/>
      <c r="H2" s="475"/>
      <c r="I2" s="475"/>
    </row>
    <row r="3" spans="1:16">
      <c r="A3" s="475"/>
      <c r="B3" s="475"/>
      <c r="C3" s="475"/>
      <c r="D3" s="475"/>
      <c r="E3" s="475"/>
      <c r="F3" s="475"/>
      <c r="G3" s="475"/>
      <c r="H3" s="475"/>
      <c r="I3" s="475"/>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13.7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30">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purl.org/dc/elements/1.1/"/>
    <ds:schemaRef ds:uri="http://schemas.microsoft.com/office/2006/documentManagement/types"/>
    <ds:schemaRef ds:uri="http://purl.org/dc/terms/"/>
    <ds:schemaRef ds:uri="060324a1-f66f-4c36-a8ec-beadbf2f4219"/>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Dan Wilson</cp:lastModifiedBy>
  <cp:lastPrinted>2015-04-21T20:47:43Z</cp:lastPrinted>
  <dcterms:created xsi:type="dcterms:W3CDTF">2010-06-21T21:00:23Z</dcterms:created>
  <dcterms:modified xsi:type="dcterms:W3CDTF">2021-01-13T11:09:17Z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