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Z:\Shared\Documented Information (Quality and SHE)\Compliance Statements - External Documents\Current\"/>
    </mc:Choice>
  </mc:AlternateContent>
  <xr:revisionPtr revIDLastSave="0" documentId="13_ncr:1_{831FD294-95C6-49D3-901E-EDA5720FB90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5" l="1"/>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X7" i="5" s="1"/>
  <c r="V8" i="5"/>
  <c r="G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c r="B55" i="6"/>
  <c r="G55" i="6" s="1"/>
  <c r="B54" i="6"/>
  <c r="G54" i="6"/>
  <c r="B17" i="6"/>
  <c r="B47" i="6" s="1"/>
  <c r="G47" i="6" s="1"/>
  <c r="B16" i="6"/>
  <c r="B15" i="6"/>
  <c r="B14" i="6"/>
  <c r="G14" i="6"/>
  <c r="H14" i="6"/>
  <c r="D14" i="6" s="1"/>
  <c r="H13" i="6"/>
  <c r="B12" i="6"/>
  <c r="G12" i="6"/>
  <c r="H12" i="6"/>
  <c r="D12" i="6"/>
  <c r="B11" i="6"/>
  <c r="G11" i="6" s="1"/>
  <c r="H11" i="6" s="1"/>
  <c r="D11" i="6" s="1"/>
  <c r="G10" i="6"/>
  <c r="H10" i="6"/>
  <c r="D10" i="6"/>
  <c r="G9" i="6"/>
  <c r="H9" i="6"/>
  <c r="B8" i="6"/>
  <c r="G8" i="6" s="1"/>
  <c r="H8" i="6" s="1"/>
  <c r="D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B44" i="4" s="1"/>
  <c r="A29" i="6" s="1"/>
  <c r="P43" i="4"/>
  <c r="Q43" i="4" s="1"/>
  <c r="P41" i="4"/>
  <c r="P40" i="4"/>
  <c r="P39" i="4"/>
  <c r="P38" i="4"/>
  <c r="P37" i="4"/>
  <c r="Q37" i="4" s="1"/>
  <c r="P35" i="4"/>
  <c r="P34" i="4"/>
  <c r="P33" i="4"/>
  <c r="P32" i="4"/>
  <c r="P31" i="4"/>
  <c r="Q31" i="4" s="1"/>
  <c r="P29" i="4"/>
  <c r="B29" i="4" s="1"/>
  <c r="A17" i="6" s="1"/>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7" i="6"/>
  <c r="F47" i="6" s="1"/>
  <c r="H47" i="6" s="1"/>
  <c r="D4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B34" i="6" s="1"/>
  <c r="G34" i="6" s="1"/>
  <c r="A38" i="2"/>
  <c r="J4" i="5"/>
  <c r="B41" i="4"/>
  <c r="B71" i="4" s="1"/>
  <c r="A5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F24" i="6"/>
  <c r="F39" i="6" s="1"/>
  <c r="B44" i="6"/>
  <c r="G44" i="6"/>
  <c r="B49" i="6"/>
  <c r="G49" i="6" s="1"/>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H34" i="6" s="1"/>
  <c r="D34"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S17" i="5"/>
  <c r="S12" i="5"/>
  <c r="S16" i="5"/>
  <c r="S15" i="5"/>
  <c r="S13" i="5"/>
  <c r="S14" i="5"/>
  <c r="S10" i="5"/>
  <c r="S11" i="5"/>
  <c r="S8" i="5"/>
  <c r="S9" i="5"/>
  <c r="S7" i="5"/>
  <c r="G64" i="6" a="1"/>
  <c r="C11" i="6" l="1"/>
  <c r="C10" i="6"/>
  <c r="F69" i="6"/>
  <c r="C69" i="6" s="1"/>
  <c r="V5" i="5"/>
  <c r="E5" i="5" s="1"/>
  <c r="AB5" i="5"/>
  <c r="R8" i="5"/>
  <c r="E8" i="5"/>
  <c r="X8" i="5" s="1"/>
  <c r="J8" i="5"/>
  <c r="H8" i="5"/>
  <c r="F8" i="5"/>
  <c r="I8" i="5"/>
  <c r="B32" i="6"/>
  <c r="G32" i="6" s="1"/>
  <c r="F22" i="6"/>
  <c r="H22" i="6" s="1"/>
  <c r="D22" i="6" s="1"/>
  <c r="B37" i="6"/>
  <c r="G37" i="6" s="1"/>
  <c r="C22" i="6"/>
  <c r="B42" i="6"/>
  <c r="G42" i="6" s="1"/>
  <c r="G17" i="6"/>
  <c r="H17" i="6" s="1"/>
  <c r="C17" i="6" s="1"/>
  <c r="F68" i="6"/>
  <c r="F52" i="6"/>
  <c r="F32" i="6"/>
  <c r="F42" i="6"/>
  <c r="B52" i="6"/>
  <c r="G52" i="6" s="1"/>
  <c r="F37" i="6"/>
  <c r="H37" i="6" s="1"/>
  <c r="D37" i="6" s="1"/>
  <c r="C47" i="6"/>
  <c r="B27" i="6"/>
  <c r="G27" i="6" s="1"/>
  <c r="H27" i="6" s="1"/>
  <c r="D16" i="6"/>
  <c r="C16" i="6"/>
  <c r="B21" i="6"/>
  <c r="B36" i="6" s="1"/>
  <c r="G36" i="6" s="1"/>
  <c r="F21" i="6"/>
  <c r="F30" i="6"/>
  <c r="F35" i="6"/>
  <c r="F40" i="6"/>
  <c r="H40" i="6" s="1"/>
  <c r="D40" i="6" s="1"/>
  <c r="F45" i="6"/>
  <c r="F66" i="6"/>
  <c r="F50" i="6"/>
  <c r="B79" i="4"/>
  <c r="A57" i="6" s="1"/>
  <c r="B81" i="4"/>
  <c r="A58" i="6" s="1"/>
  <c r="B55" i="4"/>
  <c r="A38" i="6" s="1"/>
  <c r="B83" i="4"/>
  <c r="A59" i="6" s="1"/>
  <c r="B61" i="4"/>
  <c r="A43" i="6" s="1"/>
  <c r="B85" i="4"/>
  <c r="A60" i="6" s="1"/>
  <c r="B77" i="4"/>
  <c r="A55" i="6" s="1"/>
  <c r="B67" i="4"/>
  <c r="A48" i="6" s="1"/>
  <c r="B37" i="4"/>
  <c r="A23" i="6" s="1"/>
  <c r="B49" i="4"/>
  <c r="A33" i="6" s="1"/>
  <c r="B35" i="6"/>
  <c r="G35" i="6" s="1"/>
  <c r="G20" i="6"/>
  <c r="H20" i="6" s="1"/>
  <c r="B45" i="6"/>
  <c r="G45" i="6" s="1"/>
  <c r="B30" i="6"/>
  <c r="G30" i="6" s="1"/>
  <c r="C15" i="6"/>
  <c r="C14" i="6"/>
  <c r="B25" i="6"/>
  <c r="G25" i="6" s="1"/>
  <c r="H25" i="6" s="1"/>
  <c r="B50" i="6"/>
  <c r="G50" i="6" s="1"/>
  <c r="H39" i="6"/>
  <c r="D39" i="6" s="1"/>
  <c r="K65" i="6"/>
  <c r="B24" i="6"/>
  <c r="G24" i="6" s="1"/>
  <c r="H24" i="6" s="1"/>
  <c r="B39" i="6"/>
  <c r="G39" i="6" s="1"/>
  <c r="C19" i="6"/>
  <c r="F29" i="6"/>
  <c r="B89" i="4"/>
  <c r="A63" i="6" s="1"/>
  <c r="C44" i="6"/>
  <c r="F49" i="6"/>
  <c r="H49" i="6" s="1"/>
  <c r="D49" i="6" s="1"/>
  <c r="F65" i="6"/>
  <c r="C34" i="6"/>
  <c r="C49" i="6"/>
  <c r="B29" i="6"/>
  <c r="G29" i="6" s="1"/>
  <c r="B75" i="4"/>
  <c r="A54" i="6" s="1"/>
  <c r="B87" i="4"/>
  <c r="A62" i="6" s="1"/>
  <c r="B31" i="4"/>
  <c r="A18" i="6" s="1"/>
  <c r="B43" i="4"/>
  <c r="A28" i="6" s="1"/>
  <c r="C12" i="6"/>
  <c r="C9" i="6"/>
  <c r="C8" i="6"/>
  <c r="C7" i="6"/>
  <c r="C6" i="6"/>
  <c r="B69" i="4"/>
  <c r="A50" i="6" s="1"/>
  <c r="B70" i="4"/>
  <c r="A51" i="6" s="1"/>
  <c r="C5" i="6"/>
  <c r="A26" i="6"/>
  <c r="D37" i="4"/>
  <c r="C4" i="6"/>
  <c r="B58" i="4"/>
  <c r="A41" i="6" s="1"/>
  <c r="D49" i="4"/>
  <c r="B52" i="4"/>
  <c r="A36" i="6" s="1"/>
  <c r="D74" i="4"/>
  <c r="B34" i="4"/>
  <c r="A21" i="6" s="1"/>
  <c r="B53" i="4"/>
  <c r="A37" i="6" s="1"/>
  <c r="B65" i="4"/>
  <c r="A47" i="6" s="1"/>
  <c r="A27" i="6"/>
  <c r="G31" i="4"/>
  <c r="B59" i="4"/>
  <c r="A42" i="6" s="1"/>
  <c r="D31" i="4"/>
  <c r="B50" i="4"/>
  <c r="A34" i="6" s="1"/>
  <c r="D55" i="4"/>
  <c r="G49" i="4"/>
  <c r="G67" i="4"/>
  <c r="G74" i="4"/>
  <c r="G55" i="4"/>
  <c r="G43" i="4"/>
  <c r="G37" i="4"/>
  <c r="B33" i="4"/>
  <c r="A20" i="6" s="1"/>
  <c r="A24" i="6"/>
  <c r="A14" i="6"/>
  <c r="B62" i="4"/>
  <c r="A44" i="6" s="1"/>
  <c r="B68" i="4"/>
  <c r="A49" i="6" s="1"/>
  <c r="G64" i="6"/>
  <c r="B35" i="4"/>
  <c r="A22" i="6" s="1"/>
  <c r="A25" i="6"/>
  <c r="D61" i="4"/>
  <c r="D43" i="4"/>
  <c r="B51" i="4"/>
  <c r="A35" i="6" s="1"/>
  <c r="B63" i="4"/>
  <c r="A45" i="6" s="1"/>
  <c r="G5" i="5" l="1"/>
  <c r="V6" i="5"/>
  <c r="G6" i="5" s="1"/>
  <c r="AB6" i="5"/>
  <c r="H5" i="5"/>
  <c r="R5" i="5"/>
  <c r="S5" i="5"/>
  <c r="I5" i="5"/>
  <c r="J5" i="5"/>
  <c r="T5" i="5" s="1"/>
  <c r="C40" i="6"/>
  <c r="D27" i="6"/>
  <c r="C27" i="6"/>
  <c r="H42" i="6"/>
  <c r="H32" i="6"/>
  <c r="H52" i="6"/>
  <c r="D17" i="6"/>
  <c r="K68" i="6"/>
  <c r="C37" i="6"/>
  <c r="G21" i="6"/>
  <c r="H21" i="6" s="1"/>
  <c r="B46" i="6"/>
  <c r="G46" i="6" s="1"/>
  <c r="B31" i="6"/>
  <c r="G31" i="6" s="1"/>
  <c r="B51" i="6"/>
  <c r="G51" i="6" s="1"/>
  <c r="B26" i="6"/>
  <c r="G26" i="6" s="1"/>
  <c r="B41" i="6"/>
  <c r="G41" i="6" s="1"/>
  <c r="F26" i="6"/>
  <c r="D25" i="6"/>
  <c r="C25" i="6"/>
  <c r="D20" i="6"/>
  <c r="K66" i="6"/>
  <c r="C20" i="6"/>
  <c r="H45" i="6"/>
  <c r="H35" i="6"/>
  <c r="H50" i="6"/>
  <c r="H30" i="6"/>
  <c r="D24" i="6"/>
  <c r="C24" i="6"/>
  <c r="C39" i="6"/>
  <c r="C2" i="6"/>
  <c r="B2" i="6"/>
  <c r="H29" i="6"/>
  <c r="H64" i="6"/>
  <c r="B64" i="6"/>
  <c r="I6" i="5" l="1"/>
  <c r="J6" i="5"/>
  <c r="T6" i="5" s="1"/>
  <c r="R6" i="5"/>
  <c r="H6" i="5"/>
  <c r="G67" i="6"/>
  <c r="G68" i="6"/>
  <c r="H68" i="6" s="1"/>
  <c r="G66" i="6"/>
  <c r="H66" i="6" s="1"/>
  <c r="G65" i="6"/>
  <c r="H65" i="6" s="1"/>
  <c r="D65" i="6" s="1"/>
  <c r="X5" i="5"/>
  <c r="G69" i="6" a="1"/>
  <c r="G69" i="6" s="1"/>
  <c r="H69" i="6" s="1"/>
  <c r="D52" i="6"/>
  <c r="C52" i="6"/>
  <c r="D32" i="6"/>
  <c r="C32" i="6"/>
  <c r="D42" i="6"/>
  <c r="C42" i="6"/>
  <c r="D21" i="6"/>
  <c r="K67" i="6"/>
  <c r="C21" i="6"/>
  <c r="F31" i="6"/>
  <c r="H31" i="6" s="1"/>
  <c r="F46" i="6"/>
  <c r="H46" i="6" s="1"/>
  <c r="F41" i="6"/>
  <c r="H41" i="6" s="1"/>
  <c r="F67" i="6"/>
  <c r="F51" i="6"/>
  <c r="H51" i="6" s="1"/>
  <c r="F36" i="6"/>
  <c r="H36" i="6" s="1"/>
  <c r="H26" i="6"/>
  <c r="F54" i="6"/>
  <c r="D45" i="6"/>
  <c r="C45" i="6"/>
  <c r="D30" i="6"/>
  <c r="C30" i="6"/>
  <c r="D50" i="6"/>
  <c r="C50" i="6"/>
  <c r="D35" i="6"/>
  <c r="C35" i="6"/>
  <c r="D29" i="6"/>
  <c r="C29" i="6"/>
  <c r="C64" i="6"/>
  <c r="D64" i="6"/>
  <c r="X6" i="5" l="1"/>
  <c r="S6" i="5"/>
  <c r="C65" i="6"/>
  <c r="D68" i="6"/>
  <c r="C68" i="6"/>
  <c r="D66" i="6"/>
  <c r="C66" i="6"/>
  <c r="H67" i="6"/>
  <c r="D67" i="6" s="1"/>
  <c r="D51" i="6"/>
  <c r="C51" i="6"/>
  <c r="F55" i="6"/>
  <c r="H54" i="6"/>
  <c r="F62" i="6"/>
  <c r="H62" i="6" s="1"/>
  <c r="F63" i="6"/>
  <c r="H63" i="6" s="1"/>
  <c r="F59" i="6"/>
  <c r="H59" i="6" s="1"/>
  <c r="F58" i="6"/>
  <c r="H58" i="6" s="1"/>
  <c r="F57" i="6"/>
  <c r="H57" i="6" s="1"/>
  <c r="F60" i="6"/>
  <c r="H60" i="6" s="1"/>
  <c r="D26" i="6"/>
  <c r="C26" i="6"/>
  <c r="D36" i="6"/>
  <c r="C36" i="6"/>
  <c r="D41" i="6"/>
  <c r="C41" i="6"/>
  <c r="D46" i="6"/>
  <c r="C46" i="6"/>
  <c r="D31" i="6"/>
  <c r="C31" i="6"/>
  <c r="C67" i="6" l="1"/>
  <c r="D59" i="6"/>
  <c r="C59" i="6"/>
  <c r="D60" i="6"/>
  <c r="C60" i="6"/>
  <c r="C57" i="6"/>
  <c r="D57" i="6"/>
  <c r="D58" i="6"/>
  <c r="C58" i="6"/>
  <c r="D63" i="6"/>
  <c r="C63" i="6"/>
  <c r="D62" i="6"/>
  <c r="C62" i="6"/>
  <c r="D54" i="6"/>
  <c r="C54" i="6"/>
  <c r="F56" i="6"/>
  <c r="H56" i="6" s="1"/>
  <c r="H55"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<sst xmlns="http://schemas.openxmlformats.org/spreadsheetml/2006/main" count="22375" uniqueCount="15822">
  <si>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</si>
  <si>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</si>
  <si>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</si>
  <si>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</si>
  <si>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</si>
  <si>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</si>
  <si>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</si>
  <si>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</si>
  <si>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</si>
  <si>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</si>
  <si>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</si>
  <si>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</si>
  <si>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</si>
  <si>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</si>
  <si>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</si>
  <si>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</si>
  <si>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</si>
  <si>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</si>
  <si>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</si>
  <si>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</si>
  <si>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</si>
  <si>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</si>
  <si>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</si>
  <si>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</si>
  <si>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</si>
  <si>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</si>
  <si>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</si>
  <si>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</si>
  <si>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</si>
  <si>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</si>
  <si>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</si>
  <si>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</si>
  <si>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</si>
  <si>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</si>
  <si>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</si>
  <si>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</si>
  <si>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</si>
  <si>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</si>
  <si>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</si>
  <si>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</si>
  <si>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</si>
  <si>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</si>
  <si>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</si>
  <si>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</si>
  <si>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</si>
  <si>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</si>
  <si>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</si>
  <si>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</si>
  <si>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</si>
  <si>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</si>
  <si>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</si>
  <si>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</si>
  <si>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</si>
  <si>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</si>
  <si>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</si>
  <si>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</si>
  <si>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</si>
  <si>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</si>
  <si>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</si>
  <si>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</si>
  <si>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</si>
  <si>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</si>
  <si>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</si>
  <si>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</si>
  <si>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</si>
  <si>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</si>
  <si>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</si>
  <si>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</si>
  <si>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</si>
  <si>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</si>
  <si>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</si>
  <si>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</si>
  <si>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</si>
  <si>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</si>
  <si>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</si>
  <si>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</si>
  <si>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</si>
  <si>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</si>
  <si>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</si>
  <si>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</si>
  <si>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</si>
  <si>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</si>
  <si>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</si>
  <si>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</si>
  <si>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</si>
  <si>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</si>
  <si>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</si>
  <si>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</si>
  <si>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</si>
  <si>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</si>
  <si>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</si>
  <si>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</si>
  <si>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</si>
  <si>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</si>
  <si>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</si>
  <si>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</si>
  <si>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</si>
  <si>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</si>
  <si>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</si>
  <si>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</si>
  <si>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</si>
  <si>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</si>
  <si>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</si>
  <si>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</si>
  <si>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</si>
  <si>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</si>
  <si>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</si>
  <si>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</si>
  <si>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</si>
  <si>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</si>
  <si>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</si>
  <si>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</si>
  <si>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</si>
  <si>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</si>
  <si>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</si>
  <si>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</si>
  <si>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</si>
  <si>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</si>
  <si>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</si>
  <si>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</si>
  <si>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</si>
  <si>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</si>
  <si>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</si>
  <si>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</si>
  <si>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</si>
  <si>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</si>
  <si>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</si>
  <si>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</si>
  <si>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</si>
  <si>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</si>
  <si>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</si>
  <si>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</si>
  <si>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</si>
  <si>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</si>
  <si>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</si>
  <si>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</si>
  <si>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</si>
  <si>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</si>
  <si>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</si>
  <si>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</si>
  <si>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</si>
  <si>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</si>
  <si>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</si>
  <si>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</si>
  <si>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</si>
  <si>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</si>
  <si>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</si>
  <si>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</si>
  <si>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</si>
  <si>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</si>
  <si>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</si>
  <si>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</si>
  <si>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</si>
  <si>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</si>
  <si>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</si>
  <si>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</si>
  <si>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</si>
  <si>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</si>
  <si>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</si>
  <si>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</si>
  <si>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</si>
  <si>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</si>
  <si>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</si>
  <si>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</si>
  <si>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</si>
  <si>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</si>
  <si>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</si>
  <si>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</si>
  <si>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</si>
  <si>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</si>
  <si>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</si>
  <si>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</si>
  <si>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</si>
  <si>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</si>
  <si>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</si>
  <si>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</si>
  <si>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</si>
  <si>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</si>
  <si>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</si>
  <si>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</si>
  <si>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</si>
  <si>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</si>
  <si>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</si>
  <si>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</si>
  <si>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</si>
  <si>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</si>
  <si>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</si>
  <si>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</si>
  <si>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</si>
  <si>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</si>
  <si>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</si>
  <si>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</si>
  <si>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</si>
  <si>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</si>
  <si>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</si>
  <si>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</si>
  <si>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</si>
  <si>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</si>
  <si>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</si>
  <si>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</si>
  <si>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</si>
  <si>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</si>
  <si>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</si>
  <si>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</si>
  <si>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</si>
  <si>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</si>
  <si>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</si>
  <si>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</si>
  <si>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</si>
  <si>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</si>
  <si>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</si>
  <si>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</si>
  <si>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</si>
  <si>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</si>
  <si>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</si>
  <si>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</si>
  <si>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</si>
  <si>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</si>
  <si>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</si>
  <si>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</si>
  <si>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</si>
  <si>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</si>
  <si>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</si>
  <si>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</si>
  <si>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</si>
  <si>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</si>
  <si>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</si>
  <si>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</si>
  <si>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</si>
  <si>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</si>
  <si>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</si>
  <si>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</si>
  <si>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</si>
  <si>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</si>
  <si>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</si>
  <si>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</si>
  <si>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</si>
  <si>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</si>
  <si>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</si>
  <si>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</si>
  <si>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</si>
  <si>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</si>
  <si>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</si>
  <si>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</si>
  <si>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</si>
  <si>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</si>
  <si>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</si>
  <si>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</si>
  <si>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</si>
  <si>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</si>
  <si>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</si>
  <si>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</si>
  <si>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</si>
  <si>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</si>
  <si>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</si>
  <si>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</si>
  <si>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</si>
  <si>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</si>
  <si>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</si>
  <si>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</si>
  <si>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</si>
  <si>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</si>
  <si>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</si>
  <si>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</si>
  <si>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</si>
  <si>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</si>
  <si>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</si>
  <si>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</si>
  <si>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</si>
  <si>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</si>
  <si>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</si>
  <si>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</si>
  <si>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</si>
  <si>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</si>
  <si>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</si>
  <si>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</si>
  <si>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</si>
  <si>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</si>
  <si>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</si>
  <si>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</si>
  <si>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</si>
  <si>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</si>
  <si>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</si>
  <si>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</si>
  <si>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</si>
  <si>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</si>
  <si>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</si>
  <si>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</si>
  <si>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</si>
  <si>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</si>
  <si>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</si>
  <si>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</si>
  <si>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</si>
  <si>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</si>
  <si>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</si>
  <si>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</si>
  <si>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</si>
  <si>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</si>
  <si>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</si>
  <si>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</si>
  <si>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</si>
  <si>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</si>
  <si>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</si>
  <si>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</si>
  <si>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</si>
  <si>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</si>
  <si>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</si>
  <si>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</si>
  <si>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</si>
  <si>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</si>
  <si>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</si>
  <si>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</si>
  <si>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</si>
  <si>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</si>
  <si>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</si>
  <si>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</si>
  <si>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</si>
  <si>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</si>
  <si>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</si>
  <si>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</si>
  <si>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</si>
  <si>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</si>
  <si>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</si>
  <si>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</si>
  <si>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</si>
  <si>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</si>
  <si>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</si>
  <si>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</si>
  <si>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</si>
  <si>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</si>
  <si>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</si>
  <si>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</si>
  <si>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</si>
  <si>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</si>
  <si>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</si>
  <si>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</si>
  <si>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</si>
  <si>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</si>
  <si>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</si>
  <si>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</si>
  <si>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</si>
  <si>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</si>
  <si>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</si>
  <si>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</si>
  <si>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</si>
  <si>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</si>
  <si>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</si>
  <si>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</si>
  <si>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</si>
  <si>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</si>
  <si>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</si>
  <si>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</si>
  <si>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</si>
  <si>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</si>
  <si>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</si>
  <si>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</si>
  <si>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</si>
  <si>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</si>
  <si>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</si>
  <si>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</si>
  <si>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</si>
  <si>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</si>
  <si>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</si>
  <si>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</si>
  <si>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</si>
  <si>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</si>
  <si>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</si>
  <si>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</si>
  <si>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</si>
  <si>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</si>
  <si>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</si>
  <si>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</si>
  <si>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</si>
  <si>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</si>
  <si>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</si>
  <si>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</si>
  <si>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</si>
  <si>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</si>
  <si>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</si>
  <si>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</si>
  <si>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</si>
  <si>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</si>
  <si>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</si>
  <si>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</si>
  <si>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</si>
  <si>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</si>
  <si>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</si>
  <si>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</si>
  <si>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</si>
  <si>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</si>
  <si>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</si>
  <si>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</si>
  <si>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</si>
  <si>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</si>
  <si>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</si>
  <si>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</si>
  <si>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</si>
  <si>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</si>
  <si>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</si>
  <si>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</si>
  <si>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</si>
  <si>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</si>
  <si>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</si>
  <si>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</si>
  <si>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</si>
  <si>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</si>
  <si>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</si>
  <si>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</si>
  <si>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</si>
  <si>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</si>
  <si>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</si>
  <si>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</si>
  <si>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</si>
  <si>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</si>
  <si>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</si>
  <si>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</si>
  <si>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</si>
  <si>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</si>
  <si>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</si>
  <si>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</si>
  <si>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</si>
  <si>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</si>
  <si>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</si>
  <si>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</si>
  <si>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</si>
  <si>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</si>
  <si>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</si>
  <si>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</si>
  <si>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</si>
  <si>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</si>
  <si>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</si>
  <si>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</si>
  <si>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</si>
  <si>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</si>
  <si>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</si>
  <si>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</si>
  <si>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</si>
  <si>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</si>
  <si>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</si>
  <si>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</si>
  <si>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</si>
  <si>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</si>
  <si>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</si>
  <si>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</si>
  <si>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</si>
  <si>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</si>
  <si>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</si>
  <si>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</si>
  <si>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</si>
  <si>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</si>
  <si>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</si>
  <si>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</si>
  <si>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</si>
  <si>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</si>
  <si>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</si>
  <si>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</si>
  <si>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</si>
  <si>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</si>
  <si>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</si>
  <si>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</si>
  <si>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</si>
  <si>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</si>
  <si>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</si>
  <si>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</si>
  <si>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</si>
  <si>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</si>
  <si>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</si>
  <si>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</si>
  <si>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</si>
  <si>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</si>
  <si>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</si>
  <si>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</si>
  <si>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</si>
  <si>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</si>
  <si>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</si>
  <si>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</si>
  <si>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</si>
  <si>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</si>
  <si>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</si>
  <si>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</si>
  <si>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</si>
  <si>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</si>
  <si>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</si>
  <si>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</si>
  <si>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</si>
  <si>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</si>
  <si>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</si>
  <si>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</si>
  <si>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</si>
  <si>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</si>
  <si>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</si>
  <si>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</si>
  <si>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</si>
  <si>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</si>
  <si>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</si>
  <si>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</si>
  <si>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</si>
  <si>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</si>
  <si>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</si>
  <si>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</si>
  <si>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</si>
  <si>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</si>
  <si>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</si>
  <si>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</si>
  <si>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</si>
  <si>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</si>
  <si>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</si>
  <si>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</si>
  <si>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</si>
  <si>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</si>
  <si>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</si>
  <si>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</si>
  <si>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</si>
  <si>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</si>
  <si>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</si>
  <si>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</si>
  <si>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</si>
  <si>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</si>
  <si>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</si>
  <si>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</si>
  <si>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</si>
  <si>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</si>
  <si>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</si>
  <si>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</si>
  <si>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</si>
  <si>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</si>
  <si>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</si>
  <si>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</si>
  <si>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</si>
  <si>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</si>
  <si>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</si>
  <si>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</si>
  <si>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</si>
  <si>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</si>
  <si>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</si>
  <si>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</si>
  <si>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</si>
  <si>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</si>
  <si>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</si>
  <si>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</si>
  <si>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</si>
  <si>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</si>
  <si>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</si>
  <si>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</si>
  <si>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</si>
  <si>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</si>
  <si>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</si>
  <si>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</si>
  <si>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</si>
  <si>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</si>
  <si>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</si>
  <si>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</si>
  <si>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</si>
  <si>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</si>
  <si>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</si>
  <si>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</si>
  <si>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</si>
  <si>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</si>
  <si>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</si>
  <si>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</si>
  <si>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</si>
  <si>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</si>
  <si>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</si>
  <si>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</si>
  <si>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</si>
  <si>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</si>
  <si>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</si>
  <si>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</si>
  <si>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</si>
  <si>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</si>
  <si>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</si>
  <si>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</si>
  <si>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</si>
  <si>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</si>
  <si>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</si>
  <si>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</si>
  <si>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</si>
  <si>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</si>
  <si>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</si>
  <si>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</si>
  <si>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</si>
  <si>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</si>
  <si>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</si>
  <si>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</si>
  <si>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</si>
  <si>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</si>
  <si>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</si>
  <si>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</si>
  <si>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</si>
  <si>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</si>
  <si>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</si>
  <si>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</si>
  <si>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</si>
  <si>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</si>
  <si>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</si>
  <si>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</si>
  <si>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</si>
  <si>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</si>
  <si>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</si>
  <si>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</si>
  <si>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</si>
  <si>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</si>
  <si>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</si>
  <si>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</si>
  <si>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</si>
  <si>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</si>
  <si>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</si>
  <si>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</si>
  <si>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</si>
  <si>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</si>
  <si>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</si>
  <si>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</si>
  <si>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</si>
  <si>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</si>
  <si>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</si>
  <si>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</si>
  <si>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</si>
  <si>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</si>
  <si>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</si>
  <si>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</si>
  <si>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</si>
  <si>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</si>
  <si>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</si>
  <si>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</si>
  <si>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</si>
  <si>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</si>
  <si>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</si>
  <si>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</si>
  <si>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</si>
  <si>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</si>
  <si>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</si>
  <si>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</si>
  <si>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</si>
  <si>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</si>
  <si>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</si>
  <si>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</si>
  <si>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</si>
  <si>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</si>
  <si>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</si>
  <si>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</si>
  <si>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</si>
  <si>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</si>
  <si>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</si>
  <si>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</si>
  <si>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</si>
  <si>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</si>
  <si>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</si>
  <si>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</si>
  <si>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</si>
  <si>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</si>
  <si>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</si>
  <si>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</si>
  <si>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</si>
  <si>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</si>
  <si>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</si>
  <si>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</si>
  <si>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</si>
  <si>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</si>
  <si>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</si>
  <si>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</si>
  <si>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</si>
  <si>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</si>
  <si>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</si>
  <si>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</si>
  <si>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</si>
  <si>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</si>
  <si>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</si>
  <si>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</si>
  <si>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</si>
  <si>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</si>
  <si>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</si>
  <si>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</si>
  <si>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</si>
  <si>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</si>
  <si>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</si>
  <si>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</si>
  <si>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</si>
  <si>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</si>
  <si>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</si>
  <si>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</si>
  <si>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</si>
  <si>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</si>
  <si>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</si>
  <si>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</si>
  <si>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</si>
  <si>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</si>
  <si>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</si>
  <si>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</si>
  <si>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</si>
  <si>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</si>
  <si>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</si>
  <si>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</si>
  <si>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</si>
  <si>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</si>
  <si>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</si>
  <si>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</si>
  <si>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</si>
  <si>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</si>
  <si>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</si>
  <si>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</si>
  <si>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</si>
  <si>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</si>
  <si>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</si>
  <si>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</si>
  <si>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</si>
  <si>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</si>
  <si>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</si>
  <si>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</si>
  <si>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</si>
  <si>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</si>
  <si>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</si>
  <si>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</si>
  <si>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</si>
  <si>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</si>
  <si>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</si>
  <si>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</si>
  <si>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</si>
  <si>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</si>
  <si>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</si>
  <si>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</si>
  <si>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</si>
  <si>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</si>
  <si>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</si>
  <si>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</si>
  <si>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</si>
  <si>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</si>
  <si>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</si>
  <si>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</si>
  <si>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</si>
  <si>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</si>
  <si>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</si>
  <si>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</si>
  <si>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</si>
  <si>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</si>
  <si>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</si>
  <si>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</si>
  <si>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</si>
  <si>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</si>
  <si>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</si>
  <si>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</si>
  <si>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</si>
  <si>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</si>
  <si>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</si>
  <si>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</si>
  <si>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</si>
  <si>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</si>
  <si>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</si>
  <si>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</si>
  <si>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</si>
  <si>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</si>
  <si>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</si>
  <si>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</si>
  <si>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</si>
  <si>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</si>
  <si>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</si>
  <si>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</si>
  <si>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</si>
  <si>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</si>
  <si>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</si>
  <si>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</si>
  <si>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</si>
  <si>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</si>
  <si>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</si>
  <si>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</si>
  <si>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</si>
  <si>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</si>
  <si>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</si>
  <si>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</si>
  <si>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</si>
  <si>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</si>
  <si>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</si>
  <si>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</si>
  <si>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</si>
  <si>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</si>
  <si>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</si>
  <si>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</si>
  <si>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</si>
  <si>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</si>
  <si>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</si>
  <si>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</si>
  <si>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</si>
  <si>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</si>
  <si>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</si>
  <si>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</si>
  <si>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</si>
  <si>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</si>
  <si>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</si>
  <si>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</si>
  <si>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</si>
  <si>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</si>
  <si>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</si>
  <si>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</si>
  <si>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</si>
  <si>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</si>
  <si>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</si>
  <si>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</si>
  <si>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</si>
  <si>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</si>
  <si>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</si>
  <si>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</si>
  <si>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</si>
  <si>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</si>
  <si>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</si>
  <si>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</si>
  <si>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</si>
  <si>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</si>
  <si>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</si>
  <si>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</si>
  <si>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</si>
  <si>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</si>
  <si>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</si>
  <si>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</si>
  <si>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</si>
  <si>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</si>
  <si>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</si>
  <si>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</si>
  <si>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</si>
  <si>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</si>
  <si>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</si>
  <si>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</si>
  <si>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</si>
  <si>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</si>
  <si>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</si>
  <si>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</si>
  <si>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</si>
  <si>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</si>
  <si>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</si>
  <si>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</si>
  <si>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</si>
  <si>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</si>
  <si>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</si>
  <si>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</si>
  <si>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</si>
  <si>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</si>
  <si>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</si>
  <si>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</si>
  <si>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</si>
  <si>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</si>
  <si>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</si>
  <si>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</si>
  <si>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</si>
  <si>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</si>
  <si>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</si>
  <si>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</si>
  <si>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</si>
  <si>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</si>
  <si>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</si>
  <si>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</si>
  <si>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</si>
  <si>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</si>
  <si>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</si>
  <si>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</si>
  <si>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</si>
  <si>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</si>
  <si>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</si>
  <si>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</si>
  <si>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</si>
  <si>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</si>
  <si>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</si>
  <si>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</si>
  <si>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</si>
  <si>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</si>
  <si>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</si>
  <si>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</si>
  <si>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</si>
  <si>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</si>
  <si>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</si>
  <si>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</si>
  <si>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</si>
  <si>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</si>
  <si>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</si>
  <si>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</si>
  <si>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</si>
  <si>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</si>
  <si>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</si>
  <si>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</si>
  <si>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</si>
  <si>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</si>
  <si>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</si>
  <si>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</si>
  <si>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</si>
  <si>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</si>
  <si>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</si>
  <si>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</si>
  <si>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</si>
  <si>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</si>
  <si>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</si>
  <si>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</si>
  <si>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</si>
  <si>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</si>
  <si>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</si>
  <si>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</si>
  <si>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</si>
  <si>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</si>
  <si>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</si>
  <si>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</si>
  <si>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</si>
  <si>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</si>
  <si>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</si>
  <si>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</si>
  <si>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</si>
  <si>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</si>
  <si>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</si>
  <si>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</si>
  <si>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</si>
  <si>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</si>
  <si>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</si>
  <si>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</si>
  <si>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</si>
  <si>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</si>
  <si>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</si>
  <si>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</si>
  <si>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</si>
  <si>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</si>
  <si>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</si>
  <si>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</si>
  <si>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</si>
  <si>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</si>
  <si>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</si>
  <si>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</si>
  <si>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</si>
  <si>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</si>
  <si>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</si>
  <si>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</si>
  <si>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</si>
  <si>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</si>
  <si>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</si>
  <si>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</si>
  <si>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</si>
  <si>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</si>
  <si>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</si>
  <si>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</si>
  <si>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</si>
  <si>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</si>
  <si>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</si>
  <si>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</si>
  <si>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</si>
  <si>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</si>
  <si>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</si>
  <si>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</si>
  <si>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</si>
  <si>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</si>
  <si>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</si>
  <si>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</si>
  <si>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</si>
  <si>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</si>
  <si>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</si>
  <si>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</si>
  <si>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</si>
  <si>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</si>
  <si>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</si>
  <si>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</si>
  <si>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</si>
  <si>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</si>
  <si>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</si>
  <si>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</si>
  <si>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</si>
  <si>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</si>
  <si>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</si>
  <si>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</si>
  <si>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</si>
  <si>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</si>
  <si>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</si>
  <si>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</si>
  <si>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</si>
  <si>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</si>
  <si>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</si>
  <si>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</si>
  <si>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</si>
  <si>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</si>
  <si>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</si>
  <si>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</si>
  <si>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</si>
  <si>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</si>
  <si>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</si>
  <si>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</si>
  <si>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</si>
  <si>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</si>
  <si>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</si>
  <si>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</si>
  <si>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</si>
  <si>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</si>
  <si>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</si>
  <si>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</si>
  <si>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</si>
  <si>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</si>
  <si>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</si>
  <si>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</si>
  <si>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</si>
  <si>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</si>
  <si>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</si>
  <si>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</si>
  <si>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</si>
  <si>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</si>
  <si>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</si>
  <si>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</si>
  <si>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</si>
  <si>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</si>
  <si>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</si>
  <si>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</si>
  <si>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</si>
  <si>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</si>
  <si>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</si>
  <si>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</si>
  <si>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</si>
  <si>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</si>
  <si>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</si>
  <si>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</si>
  <si>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</si>
  <si>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</si>
  <si>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</si>
  <si>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</si>
  <si>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</si>
  <si>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</si>
  <si>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</si>
  <si>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</si>
  <si>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</si>
  <si>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</si>
  <si>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</si>
  <si>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</si>
  <si>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</si>
  <si>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</si>
  <si>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</si>
  <si>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</si>
  <si>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</si>
  <si>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</si>
  <si>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</si>
  <si>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</si>
  <si>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</si>
  <si>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</si>
  <si>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</si>
  <si>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</si>
  <si>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</si>
  <si>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</si>
  <si>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</si>
  <si>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</si>
  <si>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</si>
  <si>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</si>
  <si>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</si>
  <si>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</si>
  <si>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</si>
  <si>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</si>
  <si>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</si>
  <si>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</si>
  <si>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</si>
  <si>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</si>
  <si>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</si>
  <si>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</si>
  <si>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</si>
  <si>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</si>
  <si>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</si>
  <si>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</si>
  <si>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</si>
  <si>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</si>
  <si>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</si>
  <si>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</si>
  <si>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</si>
  <si>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</si>
  <si>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</si>
  <si>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</si>
  <si>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</si>
  <si>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</si>
  <si>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</si>
  <si>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</si>
  <si>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</si>
  <si>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</si>
  <si>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</si>
  <si>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</si>
  <si>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</si>
  <si>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</si>
  <si>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</si>
  <si>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</si>
  <si>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</si>
  <si>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</si>
  <si>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</si>
  <si>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</si>
  <si>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</si>
  <si>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</si>
  <si>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</si>
  <si>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</si>
  <si>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</si>
  <si>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</si>
  <si>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</si>
  <si>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</si>
  <si>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</si>
  <si>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</si>
  <si>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</si>
  <si>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</si>
  <si>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</si>
  <si>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</si>
  <si>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</si>
  <si>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</si>
  <si>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</si>
  <si>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</si>
  <si>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</si>
  <si>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</si>
  <si>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</si>
  <si>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</si>
  <si>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</si>
  <si>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</si>
  <si>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</si>
  <si>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</si>
  <si>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</si>
  <si>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</si>
  <si>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</si>
  <si>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</si>
  <si>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</si>
  <si>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</si>
  <si>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</si>
  <si>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</si>
  <si>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</si>
  <si>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</si>
  <si>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</si>
  <si>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</si>
  <si>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</si>
  <si>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</si>
  <si>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</si>
  <si>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</si>
  <si>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</si>
  <si>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</si>
  <si>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</si>
  <si>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</si>
  <si>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</si>
  <si>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</si>
  <si>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</si>
  <si>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</si>
  <si>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</si>
  <si>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</si>
  <si>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</si>
  <si>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</si>
  <si>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</si>
  <si>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</si>
  <si>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</si>
  <si>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</si>
  <si>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</si>
  <si>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</si>
  <si>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</si>
  <si>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</si>
  <si>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</si>
  <si>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</si>
  <si>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</si>
  <si>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</si>
  <si>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</si>
  <si>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</si>
  <si>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</si>
  <si>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</si>
  <si>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</si>
  <si>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</si>
  <si>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</si>
  <si>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</si>
  <si>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</si>
  <si>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</si>
  <si>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</si>
  <si>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</si>
  <si>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</si>
  <si>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</si>
  <si>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</si>
  <si>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</si>
  <si>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</si>
  <si>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</si>
  <si>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</si>
  <si>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</si>
  <si>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</si>
  <si>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</si>
  <si>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</si>
  <si>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</si>
  <si>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</si>
  <si>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</si>
  <si>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</si>
  <si>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</si>
  <si>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</si>
  <si>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</si>
  <si>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</si>
  <si>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</si>
  <si>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</si>
  <si>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</si>
  <si>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</si>
  <si>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</si>
  <si>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</si>
  <si>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</si>
  <si>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</si>
  <si>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</si>
  <si>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</si>
  <si>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</si>
  <si>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</si>
  <si>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</si>
  <si>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</si>
  <si>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</si>
  <si>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</si>
  <si>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</si>
  <si>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</si>
  <si>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</si>
  <si>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</si>
  <si>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</si>
  <si>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</si>
  <si>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</si>
  <si>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</si>
  <si>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</si>
  <si>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</si>
  <si>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</si>
  <si>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</si>
  <si>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</si>
  <si>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</si>
  <si>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</si>
  <si>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</si>
  <si>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</si>
  <si>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</si>
  <si>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</si>
  <si>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</si>
  <si>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</si>
  <si>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</si>
  <si>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</si>
  <si>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</si>
  <si>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</si>
  <si>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</si>
  <si>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</si>
  <si>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</si>
  <si>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</si>
  <si>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</si>
  <si>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</si>
  <si>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</si>
  <si>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</si>
  <si>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</si>
  <si>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</si>
  <si>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</si>
  <si>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</si>
  <si>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</si>
  <si>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</si>
  <si>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</si>
  <si>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</si>
  <si>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</si>
  <si>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</si>
  <si>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</si>
  <si>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</si>
  <si>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</si>
  <si>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</si>
  <si>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</si>
  <si>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</si>
  <si>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</si>
  <si>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</si>
  <si>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</si>
  <si>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</si>
  <si>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</si>
  <si>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</si>
  <si>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</si>
  <si>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</si>
  <si>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</si>
  <si>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</si>
  <si>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</si>
  <si>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</si>
  <si>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</si>
  <si>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</si>
  <si>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</si>
  <si>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</si>
  <si>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</si>
  <si>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</si>
  <si>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</si>
  <si>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</si>
  <si>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</si>
  <si>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</si>
  <si>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</si>
  <si>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</si>
  <si>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</si>
  <si>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</si>
  <si>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</si>
  <si>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</si>
  <si>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</si>
  <si>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</si>
  <si>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</si>
  <si>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</si>
  <si>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</si>
  <si>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</si>
  <si>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</si>
  <si>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</si>
  <si>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</si>
  <si>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</si>
  <si>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</si>
  <si>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</si>
  <si>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</si>
  <si>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</si>
  <si>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</si>
  <si>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</si>
  <si>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</si>
  <si>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</si>
  <si>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</si>
  <si>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</si>
  <si>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</si>
  <si>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</si>
  <si>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</si>
  <si>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</si>
  <si>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</si>
  <si>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</si>
  <si>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</si>
  <si>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</si>
  <si>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</si>
  <si>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</si>
  <si>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</si>
  <si>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</si>
  <si>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</si>
  <si>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</si>
  <si>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</si>
  <si>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</si>
  <si>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</si>
  <si>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</si>
  <si>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</si>
  <si>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</si>
  <si>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</si>
  <si>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</si>
  <si>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</si>
  <si>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</si>
  <si>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</si>
  <si>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</si>
  <si>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</si>
  <si>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</si>
  <si>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</si>
  <si>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</si>
  <si>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</si>
  <si>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</si>
  <si>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</si>
  <si>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</si>
  <si>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</si>
  <si>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</si>
  <si>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</si>
  <si>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</si>
  <si>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</si>
  <si>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</si>
  <si>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</si>
  <si>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</si>
  <si>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</si>
  <si>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</si>
  <si>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</si>
  <si>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</si>
  <si>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</si>
  <si>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</si>
  <si>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</si>
  <si>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</si>
  <si>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</si>
  <si>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</si>
  <si>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</si>
  <si>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</si>
  <si>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</si>
  <si>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</si>
  <si>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</si>
  <si>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</si>
  <si>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</si>
  <si>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</si>
  <si>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</si>
  <si>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</si>
  <si>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</si>
  <si>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</si>
  <si>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</si>
  <si>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</si>
  <si>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</si>
  <si>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</si>
  <si>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</si>
  <si>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</si>
  <si>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</si>
  <si>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</si>
  <si>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</si>
  <si>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</si>
  <si>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</si>
  <si>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</si>
  <si>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</si>
  <si>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</si>
  <si>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</si>
  <si>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</si>
  <si>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</si>
  <si>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</si>
  <si>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</si>
  <si>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</si>
  <si>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</si>
  <si>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</si>
  <si>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</si>
  <si>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</si>
  <si>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</si>
  <si>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</si>
  <si>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</si>
  <si>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</si>
  <si>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</si>
  <si>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</si>
  <si>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</si>
  <si>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</si>
  <si>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</si>
  <si>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</si>
  <si>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</si>
  <si>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</si>
  <si>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</si>
  <si>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</si>
  <si>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</si>
  <si>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</si>
  <si>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</si>
  <si>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</si>
  <si>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</si>
  <si>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</si>
  <si>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</si>
  <si>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</si>
  <si>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</si>
  <si>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</si>
  <si>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</si>
  <si>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</si>
  <si>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</si>
  <si>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</si>
  <si>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</si>
  <si>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</si>
  <si>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</si>
  <si>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</si>
  <si>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</si>
  <si>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</si>
  <si>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</si>
  <si>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</si>
  <si>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</si>
  <si>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</si>
  <si>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</si>
  <si>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</si>
  <si>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</si>
  <si>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</si>
  <si>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</si>
  <si>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</si>
  <si>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</si>
  <si>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</si>
  <si>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</si>
  <si>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</si>
  <si>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</si>
  <si>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</si>
  <si>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</si>
  <si>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</si>
  <si>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</si>
  <si>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</si>
  <si>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</si>
  <si>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</si>
  <si>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</si>
  <si>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</si>
  <si>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</si>
  <si>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</si>
  <si>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</si>
  <si>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</si>
  <si>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</si>
  <si>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</si>
  <si>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</si>
  <si>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</si>
  <si>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</si>
  <si>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</si>
  <si>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</si>
  <si>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</si>
  <si>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</si>
  <si>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</si>
  <si>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</si>
  <si>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</si>
  <si>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</si>
  <si>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</si>
  <si>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</si>
  <si>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</si>
  <si>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</si>
  <si>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</si>
  <si>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</si>
  <si>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</si>
  <si>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</si>
  <si>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</si>
  <si>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</si>
  <si>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</si>
  <si>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</si>
  <si>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</si>
  <si>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</si>
  <si>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</si>
  <si>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</si>
  <si>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</si>
  <si>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</si>
  <si>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</si>
  <si>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</si>
  <si>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</si>
  <si>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</si>
  <si>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</si>
  <si>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</si>
  <si>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</si>
  <si>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</si>
  <si>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</si>
  <si>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</si>
  <si>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</si>
  <si>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</si>
  <si>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</si>
  <si>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</si>
  <si>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</si>
  <si>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</si>
  <si>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</si>
  <si>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</si>
  <si>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</si>
  <si>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</si>
  <si>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</si>
  <si>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</si>
  <si>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</si>
  <si>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</si>
  <si>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</si>
  <si>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</si>
  <si>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</si>
  <si>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</si>
  <si>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</si>
  <si>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</si>
  <si>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</si>
  <si>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</si>
  <si>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</si>
  <si>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</si>
  <si>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</si>
  <si>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</si>
  <si>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</si>
  <si>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</si>
  <si>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</si>
  <si>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</si>
  <si>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</si>
  <si>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</si>
  <si>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</si>
  <si>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</si>
  <si>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</si>
  <si>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</si>
  <si>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</si>
  <si>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</si>
  <si>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</si>
  <si>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</si>
  <si>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</si>
  <si>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</si>
  <si>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</si>
  <si>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</si>
  <si>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</si>
  <si>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</si>
  <si>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</si>
  <si>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</si>
  <si>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</si>
  <si>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</si>
  <si>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</si>
  <si>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</si>
  <si>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</si>
  <si>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</si>
  <si>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</si>
  <si>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</si>
  <si>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</si>
  <si>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</si>
  <si>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</si>
  <si>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</si>
  <si>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</si>
  <si>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</si>
  <si>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</si>
  <si>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</si>
  <si>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</si>
  <si>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</si>
  <si>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</si>
  <si>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</si>
  <si>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</si>
  <si>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</si>
  <si>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</si>
  <si>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</si>
  <si>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</si>
  <si>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</si>
  <si>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</si>
  <si>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</si>
  <si>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</si>
  <si>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</si>
  <si>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</si>
  <si>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</si>
  <si>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</si>
  <si>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</si>
  <si>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</si>
  <si>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</si>
  <si>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</si>
  <si>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</si>
  <si>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</si>
  <si>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</si>
  <si>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</si>
  <si>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</si>
  <si>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</si>
  <si>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</si>
  <si>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</si>
  <si>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</si>
  <si>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</si>
  <si>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</si>
  <si>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</si>
  <si>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</si>
  <si>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</si>
  <si>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</si>
  <si>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</si>
  <si>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</si>
  <si>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</si>
  <si>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</si>
  <si>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</si>
  <si>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</si>
  <si>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</si>
  <si>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</si>
  <si>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</si>
  <si>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</si>
  <si>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</si>
  <si>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</si>
  <si>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</si>
  <si>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</si>
  <si>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</si>
  <si>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</si>
  <si>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</si>
  <si>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</si>
  <si>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</si>
  <si>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</si>
  <si>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</si>
  <si>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</si>
  <si>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</si>
  <si>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</si>
  <si>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</si>
  <si>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</si>
  <si>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</si>
  <si>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</si>
  <si>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</si>
  <si>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</si>
  <si>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</si>
  <si>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</si>
  <si>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</si>
  <si>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</si>
  <si>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</si>
  <si>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</si>
  <si>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</si>
  <si>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</si>
  <si>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</si>
  <si>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</si>
  <si>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</si>
  <si>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</si>
  <si>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</si>
  <si>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</si>
  <si>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</si>
  <si>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</si>
  <si>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</si>
  <si>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</si>
  <si>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</si>
  <si>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</si>
  <si>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</si>
  <si>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</si>
  <si>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</si>
  <si>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</si>
  <si>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</si>
  <si>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</si>
  <si>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</si>
  <si>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</si>
  <si>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</si>
  <si>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</si>
  <si>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</si>
  <si>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</si>
  <si>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</si>
  <si>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</si>
  <si>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</si>
  <si>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</si>
  <si>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</si>
  <si>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</si>
  <si>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</si>
  <si>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</si>
  <si>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</si>
  <si>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</si>
  <si>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</si>
  <si>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</si>
  <si>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</si>
  <si>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</si>
  <si>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</si>
  <si>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</si>
  <si>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</si>
  <si>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</si>
  <si>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</si>
  <si>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</si>
  <si>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</si>
  <si>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</si>
  <si>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</si>
  <si>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</si>
  <si>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</si>
  <si>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</si>
  <si>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</si>
  <si>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</si>
  <si>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</si>
  <si>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</si>
  <si>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</si>
  <si>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</si>
  <si>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</si>
  <si>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</si>
  <si>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</si>
  <si>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</si>
  <si>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</si>
  <si>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</si>
  <si>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</si>
  <si>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</si>
  <si>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</si>
  <si>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</si>
  <si>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</si>
  <si>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</si>
  <si>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</si>
  <si>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</si>
  <si>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</si>
  <si>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</si>
  <si>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</si>
  <si>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</si>
  <si>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</si>
  <si>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</si>
  <si>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</si>
  <si>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</si>
  <si>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</si>
  <si>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</si>
  <si>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</si>
  <si>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</si>
  <si>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</si>
  <si>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</si>
  <si>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</si>
  <si>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</si>
  <si>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</si>
  <si>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</si>
  <si>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</si>
  <si>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</si>
  <si>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</si>
  <si>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</si>
  <si>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</si>
  <si>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</si>
  <si>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</si>
  <si>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</si>
  <si>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</si>
  <si>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</si>
  <si>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</si>
  <si>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</si>
  <si>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</si>
  <si>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</si>
  <si>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</si>
  <si>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</si>
  <si>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</si>
  <si>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</si>
  <si>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</si>
  <si>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</si>
  <si>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</si>
  <si>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</si>
  <si>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</si>
  <si>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</si>
  <si>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</si>
  <si>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</si>
  <si>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</si>
  <si>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</si>
  <si>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</si>
  <si>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</si>
  <si>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</si>
  <si>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</si>
  <si>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</si>
  <si>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</si>
  <si>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</si>
  <si>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</si>
  <si>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</si>
  <si>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</si>
  <si>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</si>
  <si>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</si>
  <si>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</si>
  <si>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</si>
  <si>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</si>
  <si>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</si>
  <si>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</si>
  <si>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</si>
  <si>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</si>
  <si>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</si>
  <si>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</si>
  <si>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</si>
  <si>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</si>
  <si>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</si>
  <si>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</si>
  <si>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</si>
  <si>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</si>
  <si>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</si>
  <si>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</si>
  <si>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</si>
  <si>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</si>
  <si>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</si>
  <si>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</si>
  <si>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</si>
  <si>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</si>
  <si>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</si>
  <si>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</si>
  <si>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</si>
  <si>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</si>
  <si>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</si>
  <si>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</si>
  <si>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</si>
  <si>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</si>
  <si>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</si>
  <si>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</si>
  <si>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</si>
  <si>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</si>
  <si>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</si>
  <si>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</si>
  <si>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</si>
  <si>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</si>
  <si>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</si>
  <si>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</si>
  <si>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</si>
  <si>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</si>
  <si>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</si>
  <si>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</si>
  <si>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</si>
  <si>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</si>
  <si>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</si>
  <si>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</si>
  <si>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</si>
  <si>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</si>
  <si>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</si>
  <si>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</si>
  <si>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</si>
  <si>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</si>
  <si>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</si>
  <si>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</si>
  <si>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</si>
  <si>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</si>
  <si>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</si>
  <si>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</si>
  <si>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</si>
  <si>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</si>
  <si>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</si>
  <si>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</si>
  <si>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</si>
  <si>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</si>
  <si>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</si>
  <si>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</si>
  <si>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</si>
  <si>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</si>
  <si>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</si>
  <si>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</si>
  <si>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</si>
  <si>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</si>
  <si>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</si>
  <si>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</si>
  <si>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</si>
  <si>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</si>
  <si>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</si>
  <si>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</si>
  <si>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</si>
  <si>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</si>
  <si>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</si>
  <si>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</si>
  <si>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</si>
  <si>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</si>
  <si>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</si>
  <si>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</si>
  <si>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</si>
  <si>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</si>
  <si>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</si>
  <si>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</si>
  <si>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</si>
  <si>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</si>
  <si>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</si>
  <si>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</si>
  <si>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</si>
  <si>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</si>
  <si>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</si>
  <si>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</si>
  <si>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</si>
  <si>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</si>
  <si>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</si>
  <si>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</si>
  <si>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</si>
  <si>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</si>
  <si>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</si>
  <si>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</si>
  <si>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</si>
  <si>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</si>
  <si>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</si>
  <si>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</si>
  <si>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</si>
  <si>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</si>
  <si>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</si>
  <si>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</si>
  <si>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</si>
  <si>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</si>
  <si>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</si>
  <si>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</si>
  <si>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</si>
  <si>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</si>
  <si>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</si>
  <si>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</si>
  <si>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</si>
  <si>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</si>
  <si>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</si>
  <si>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</si>
  <si>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</si>
  <si>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</si>
  <si>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</si>
  <si>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</si>
  <si>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</si>
  <si>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</si>
  <si>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</si>
  <si>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</si>
  <si>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</si>
  <si>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</si>
  <si>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</si>
  <si>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</si>
  <si>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</si>
  <si>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</si>
  <si>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</si>
  <si>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</si>
  <si>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</si>
  <si>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</si>
  <si>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</si>
  <si>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</si>
  <si>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</si>
  <si>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</si>
  <si>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</si>
  <si>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</si>
  <si>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</si>
  <si>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</si>
  <si>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</si>
  <si>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</si>
  <si>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</si>
  <si>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</si>
  <si>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</si>
  <si>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</si>
  <si>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</si>
  <si>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</si>
  <si>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</si>
  <si>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</si>
  <si>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</si>
  <si>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</si>
  <si>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</si>
  <si>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</si>
  <si>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</si>
  <si>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</si>
  <si>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</si>
  <si>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</si>
  <si>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</si>
  <si>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</si>
  <si>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</si>
  <si>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</si>
  <si>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</si>
  <si>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</si>
  <si>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</si>
  <si>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</si>
  <si>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</si>
  <si>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</si>
  <si>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</si>
  <si>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</si>
  <si>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</si>
  <si>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</si>
  <si>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</si>
  <si>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</si>
  <si>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</si>
  <si>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</si>
  <si>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</si>
  <si>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</si>
  <si>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</si>
  <si>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</si>
  <si>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</si>
  <si>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</si>
  <si>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</si>
  <si>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</si>
  <si>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</si>
  <si>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</si>
  <si>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</si>
  <si>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</si>
  <si>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</si>
  <si>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</si>
  <si>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</si>
  <si>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</si>
  <si>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</si>
  <si>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</si>
  <si>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</si>
  <si>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</si>
  <si>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</si>
  <si>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</si>
  <si>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</si>
  <si>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</si>
  <si>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</si>
  <si>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</si>
  <si>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</si>
  <si>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</si>
  <si>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</si>
  <si>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</si>
  <si>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</si>
  <si>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</si>
  <si>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</si>
  <si>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</si>
  <si>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</si>
  <si>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</si>
  <si>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</si>
  <si>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</si>
  <si>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</si>
  <si>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</si>
  <si>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</si>
  <si>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</si>
  <si>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</si>
  <si>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</si>
  <si>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</si>
  <si>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</si>
  <si>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</si>
  <si>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</si>
  <si>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</si>
  <si>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</si>
  <si>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</si>
  <si>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</si>
  <si>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</si>
  <si>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</si>
  <si>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</si>
  <si>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</si>
  <si>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</si>
  <si>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</si>
  <si>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</si>
  <si>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</si>
  <si>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</si>
  <si>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</si>
  <si>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</si>
  <si>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</si>
  <si>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</si>
  <si>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</si>
  <si>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</si>
  <si>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</si>
  <si>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</si>
  <si>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</si>
  <si>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</si>
  <si>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</si>
  <si>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</si>
  <si>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</si>
  <si>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</si>
  <si>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</si>
  <si>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</si>
  <si>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</si>
  <si>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</si>
  <si>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</si>
  <si>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</si>
  <si>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</si>
  <si>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</si>
  <si>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</si>
  <si>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</si>
  <si>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</si>
  <si>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</si>
  <si>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</si>
  <si>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</si>
  <si>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</si>
  <si>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</si>
  <si>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</si>
  <si>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</si>
  <si>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</si>
  <si>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</si>
  <si>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</si>
  <si>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</si>
  <si>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</si>
  <si>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</si>
  <si>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</si>
  <si>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</si>
  <si>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</si>
  <si>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</si>
  <si>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</si>
  <si>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</si>
  <si>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</si>
  <si>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</si>
  <si>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</si>
  <si>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</si>
  <si>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</si>
  <si>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</si>
  <si>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</si>
  <si>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</si>
  <si>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</si>
  <si>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</si>
  <si>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</si>
  <si>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</si>
  <si>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</si>
  <si>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</si>
  <si>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</si>
  <si>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</si>
  <si>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</si>
  <si>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</si>
  <si>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</si>
  <si>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</si>
  <si>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</si>
  <si>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</si>
  <si>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</si>
  <si>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</si>
  <si>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</si>
  <si>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</si>
  <si>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</si>
  <si>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</si>
  <si>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</si>
  <si>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</si>
  <si>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</si>
  <si>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</si>
  <si>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</si>
  <si>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</si>
  <si>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</si>
  <si>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</si>
  <si>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</si>
  <si>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</si>
  <si>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</si>
  <si>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</si>
  <si>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</si>
  <si>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</si>
  <si>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</si>
  <si>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</si>
  <si>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</si>
  <si>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</si>
  <si>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</si>
  <si>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</si>
  <si>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</si>
  <si>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</si>
  <si>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</si>
  <si>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</si>
  <si>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</si>
  <si>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</si>
  <si>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</si>
  <si>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</si>
  <si>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</si>
  <si>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</si>
  <si>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</si>
  <si>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</si>
  <si>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</si>
  <si>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</si>
  <si>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</si>
  <si>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</si>
  <si>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</si>
  <si>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</si>
  <si>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</si>
  <si>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</si>
  <si>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</si>
  <si>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</si>
  <si>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</si>
  <si>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</si>
  <si>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</si>
  <si>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</si>
  <si>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</si>
  <si>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</si>
  <si>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</si>
  <si>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</si>
  <si>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</si>
  <si>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</si>
  <si>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</si>
  <si>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</si>
  <si>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</si>
  <si>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</si>
  <si>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</si>
  <si>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</si>
  <si>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</si>
  <si>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</si>
  <si>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</si>
  <si>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</si>
  <si>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</si>
  <si>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</si>
  <si>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</si>
  <si>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</si>
  <si>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</si>
  <si>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</si>
  <si>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</si>
  <si>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</si>
  <si>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</si>
  <si>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</si>
  <si>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</si>
  <si>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</si>
  <si>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</si>
  <si>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</si>
  <si>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</si>
  <si>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</si>
  <si>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</si>
  <si>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</si>
  <si>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</si>
  <si>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</si>
  <si>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</si>
  <si>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</si>
  <si>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</si>
  <si>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</si>
  <si>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</si>
  <si>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</si>
  <si>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</si>
  <si>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</si>
  <si>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</si>
  <si>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</si>
  <si>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</si>
  <si>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</si>
  <si>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</si>
  <si>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</si>
  <si>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</si>
  <si>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</si>
  <si>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</si>
  <si>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</si>
  <si>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</si>
  <si>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</si>
  <si>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</si>
  <si>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</si>
  <si>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</si>
  <si>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</si>
  <si>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</si>
  <si>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</si>
  <si>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</si>
  <si>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</si>
  <si>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</si>
  <si>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</si>
  <si>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</si>
  <si>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</si>
  <si>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</si>
  <si>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</si>
  <si>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</si>
  <si>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</si>
  <si>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</si>
  <si>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</si>
  <si>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</si>
  <si>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</si>
  <si>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</si>
  <si>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</si>
  <si>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</si>
  <si>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</si>
  <si>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</si>
  <si>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</si>
  <si>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</si>
  <si>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</si>
  <si>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</si>
  <si>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</si>
  <si>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</si>
  <si>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</si>
  <si>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</si>
  <si>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</si>
  <si>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</si>
  <si>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</si>
  <si>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</si>
  <si>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</si>
  <si>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</si>
  <si>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</si>
  <si>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</si>
  <si>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</si>
  <si>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</si>
  <si>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</si>
  <si>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</si>
  <si>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</si>
  <si>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</si>
  <si>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</si>
  <si>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</si>
  <si>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</si>
  <si>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</si>
  <si>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</si>
  <si>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</si>
  <si>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</si>
  <si>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</si>
  <si>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</si>
  <si>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</si>
  <si>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</si>
  <si>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</si>
  <si>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</si>
  <si>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</si>
  <si>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</si>
  <si>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</si>
  <si>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</si>
  <si>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</si>
  <si>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</si>
  <si>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</si>
  <si>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</si>
  <si>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</si>
  <si>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</si>
  <si>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</si>
  <si>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</si>
  <si>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</si>
  <si>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</si>
  <si>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</si>
  <si>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</si>
  <si>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</si>
  <si>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</si>
  <si>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</si>
  <si>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</si>
  <si>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</si>
  <si>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</si>
  <si>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</si>
  <si>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</si>
  <si>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</si>
  <si>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</si>
  <si>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</si>
  <si>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</si>
  <si>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</si>
  <si>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</si>
  <si>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</si>
  <si>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</si>
  <si>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</si>
  <si>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</si>
  <si>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</si>
  <si>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</si>
  <si>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</si>
  <si>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</si>
  <si>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</si>
  <si>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</si>
  <si>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</si>
  <si>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</si>
  <si>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</si>
  <si>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</si>
  <si>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</si>
  <si>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</si>
  <si>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</si>
  <si>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</si>
  <si>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</si>
  <si>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</si>
  <si>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</si>
  <si>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</si>
  <si>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</si>
  <si>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</si>
  <si>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</si>
  <si>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</si>
  <si>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</si>
  <si>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</si>
  <si>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</si>
  <si>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</si>
  <si>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</si>
  <si>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</si>
  <si>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</si>
  <si>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</si>
  <si>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</si>
  <si>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</si>
  <si>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</si>
  <si>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</si>
  <si>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</si>
  <si>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</si>
  <si>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</si>
  <si>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</si>
  <si>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</si>
  <si>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</si>
  <si>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</si>
  <si>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</si>
  <si>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</si>
  <si>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</si>
  <si>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</si>
  <si>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</si>
  <si>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</si>
  <si>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</si>
  <si>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</si>
  <si>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</si>
  <si>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</si>
  <si>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</si>
  <si>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</si>
  <si>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</si>
  <si>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</si>
  <si>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</si>
  <si>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</si>
  <si>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</si>
  <si>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</si>
  <si>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</si>
  <si>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</si>
  <si>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</si>
  <si>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</si>
  <si>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</si>
  <si>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</si>
  <si>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</si>
  <si>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</si>
  <si>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</si>
  <si>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</si>
  <si>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</si>
  <si>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</si>
  <si>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</si>
  <si>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</si>
  <si>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</si>
  <si>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</si>
  <si>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</si>
  <si>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</si>
  <si>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</si>
  <si>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</si>
  <si>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</si>
  <si>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</si>
  <si>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</si>
  <si>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</si>
  <si>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</si>
  <si>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</si>
  <si>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</si>
  <si>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</si>
  <si>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</si>
  <si>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</si>
  <si>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</si>
  <si>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</si>
  <si>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</si>
  <si>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</si>
  <si>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</si>
  <si>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</si>
  <si>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</si>
  <si>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</si>
  <si>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</si>
  <si>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</si>
  <si>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</si>
  <si>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</si>
  <si>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</si>
  <si>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</si>
  <si>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</si>
  <si>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</si>
  <si>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</si>
  <si>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</si>
  <si>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</si>
  <si>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</si>
  <si>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</si>
  <si>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</si>
  <si>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</si>
  <si>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</si>
  <si>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</si>
  <si>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</si>
  <si>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</si>
  <si>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</si>
  <si>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</si>
  <si>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</si>
  <si>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</si>
  <si>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</si>
  <si>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</si>
  <si>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</si>
  <si>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</si>
  <si>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</si>
  <si>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</si>
  <si>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</si>
  <si>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</si>
  <si>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</si>
  <si>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</si>
  <si>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</si>
  <si>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</si>
  <si>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</si>
  <si>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</si>
  <si>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</si>
  <si>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</si>
  <si>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</si>
  <si>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</si>
  <si>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</si>
  <si>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</si>
  <si>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</si>
  <si>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</si>
  <si>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</si>
  <si>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</si>
  <si>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</si>
  <si>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</si>
  <si>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</si>
  <si>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</si>
  <si>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</si>
  <si>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</si>
  <si>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</si>
  <si>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</si>
  <si>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</si>
  <si>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</si>
  <si>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</si>
  <si>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</si>
  <si>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</si>
  <si>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</si>
  <si>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</si>
  <si>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</si>
  <si>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</si>
  <si>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</si>
  <si>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</si>
  <si>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</si>
  <si>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</si>
  <si>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</si>
  <si>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</si>
  <si>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</si>
  <si>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</si>
  <si>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</si>
  <si>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</si>
  <si>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</si>
  <si>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</si>
  <si>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</si>
  <si>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</si>
  <si>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</si>
  <si>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</si>
  <si>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</si>
  <si>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</si>
  <si>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</si>
  <si>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</si>
  <si>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</si>
  <si>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</si>
  <si>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</si>
  <si>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</si>
  <si>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</si>
  <si>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</si>
  <si>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</si>
  <si>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</si>
  <si>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</si>
  <si>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</si>
  <si>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</si>
  <si>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</si>
  <si>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</si>
  <si>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</si>
  <si>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</si>
  <si>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</si>
  <si>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</si>
  <si>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</si>
  <si>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</si>
  <si>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</si>
  <si>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</si>
  <si>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</si>
  <si>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</si>
  <si>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</si>
  <si>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</si>
  <si>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</si>
  <si>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</si>
  <si>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</si>
  <si>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</si>
  <si>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</si>
  <si>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</si>
  <si>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</si>
  <si>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</si>
  <si>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</si>
  <si>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</si>
  <si>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</si>
  <si>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</si>
  <si>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</si>
  <si>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</si>
  <si>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</si>
  <si>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</si>
  <si>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</si>
  <si>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</si>
  <si>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</si>
  <si>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</si>
  <si>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</si>
  <si>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</si>
  <si>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</si>
  <si>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</si>
  <si>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</si>
  <si>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</si>
  <si>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</si>
  <si>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</si>
  <si>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</si>
  <si>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</si>
  <si>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</si>
  <si>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</si>
  <si>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</si>
  <si>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</si>
  <si>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</si>
  <si>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</si>
  <si>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</si>
  <si>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</si>
  <si>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</si>
  <si>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</si>
  <si>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</si>
  <si>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</si>
  <si>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</si>
  <si>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</si>
  <si>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</si>
  <si>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</si>
  <si>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</si>
  <si>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</si>
  <si>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</si>
  <si>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</si>
  <si>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</si>
  <si>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</si>
  <si>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</si>
  <si>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</si>
  <si>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</si>
  <si>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</si>
  <si>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</si>
  <si>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</si>
  <si>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</si>
  <si>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</si>
  <si>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</si>
  <si>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</si>
  <si>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</si>
  <si>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</si>
  <si>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</si>
  <si>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</si>
  <si>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</si>
  <si>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</si>
  <si>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</si>
  <si>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</si>
  <si>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</si>
  <si>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</si>
  <si>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</si>
  <si>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</si>
  <si>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</si>
  <si>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</si>
  <si>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</si>
  <si>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</si>
  <si>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</si>
  <si>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</si>
  <si>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</si>
  <si>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</si>
  <si>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</si>
  <si>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</si>
  <si>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</si>
  <si>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</si>
  <si>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</si>
  <si>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</si>
  <si>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</si>
  <si>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</si>
  <si>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</si>
  <si>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</si>
  <si>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</si>
  <si>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</si>
  <si>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</si>
  <si>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</si>
  <si>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</si>
  <si>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</si>
  <si>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</si>
  <si>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</si>
  <si>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</si>
  <si>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</si>
  <si>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</si>
  <si>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</si>
  <si>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</si>
  <si>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</si>
  <si>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</si>
  <si>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</si>
  <si>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</si>
  <si>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</si>
  <si>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</si>
  <si>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</si>
  <si>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</si>
  <si>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</si>
  <si>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</si>
  <si>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</si>
  <si>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</si>
  <si>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</si>
  <si>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</si>
  <si>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</si>
  <si>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</si>
  <si>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</si>
  <si>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</si>
  <si>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</si>
  <si>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</si>
  <si>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</si>
  <si>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</si>
  <si>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</si>
  <si>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</si>
  <si>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</si>
  <si>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</si>
  <si>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</si>
  <si>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</si>
  <si>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</si>
  <si>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</si>
  <si>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</si>
  <si>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</si>
  <si>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</si>
  <si>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</si>
  <si>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</si>
  <si>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</si>
  <si>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</si>
  <si>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</si>
  <si>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</si>
  <si>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</si>
  <si>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</si>
  <si>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</si>
  <si>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</si>
  <si>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</si>
  <si>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</si>
  <si>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</si>
  <si>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</si>
  <si>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</si>
  <si>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</si>
  <si>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</si>
  <si>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</si>
  <si>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</si>
  <si>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</si>
  <si>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</si>
  <si>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</si>
  <si>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</si>
  <si>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</si>
  <si>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</si>
  <si>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</si>
  <si>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</si>
  <si>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</si>
  <si>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</si>
  <si>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</si>
  <si>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</si>
  <si>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</si>
  <si>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</si>
  <si>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</si>
  <si>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</si>
  <si>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</si>
  <si>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</si>
  <si>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</si>
  <si>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</si>
  <si>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</si>
  <si>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</si>
  <si>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</si>
  <si>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</si>
  <si>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</si>
  <si>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</si>
  <si>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</si>
  <si>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</si>
  <si>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</si>
  <si>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</si>
  <si>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</si>
  <si>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</si>
  <si>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</si>
  <si>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</si>
  <si>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</si>
  <si>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</si>
  <si>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</si>
  <si>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</si>
  <si>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</si>
  <si>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</si>
  <si>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</si>
  <si>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</si>
  <si>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</si>
  <si>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</si>
  <si>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</si>
  <si>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</si>
  <si>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</si>
  <si>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</si>
  <si>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</si>
  <si>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</si>
  <si>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</si>
  <si>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</si>
  <si>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</si>
  <si>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</si>
  <si>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</si>
  <si>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</si>
  <si>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</si>
  <si>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</si>
  <si>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</si>
  <si>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</si>
  <si>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</si>
  <si>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</si>
  <si>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</si>
  <si>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</si>
  <si>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</si>
  <si>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</si>
  <si>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</si>
  <si>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</si>
  <si>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</si>
  <si>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</si>
  <si>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</si>
  <si>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</si>
  <si>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</si>
  <si>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</si>
  <si>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</si>
  <si>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</si>
  <si>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</si>
  <si>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</si>
  <si>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</si>
  <si>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</si>
  <si>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</si>
  <si>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</si>
  <si>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</si>
  <si>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</si>
  <si>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</si>
  <si>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</si>
  <si>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</si>
  <si>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</si>
  <si>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</si>
  <si>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</si>
  <si>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</si>
  <si>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</si>
  <si>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</si>
  <si>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</si>
  <si>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</si>
  <si>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</si>
  <si>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</si>
  <si>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</si>
  <si>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</si>
  <si>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</si>
  <si>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</si>
  <si>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</si>
  <si>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</si>
  <si>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</si>
  <si>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</si>
  <si>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</si>
  <si>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</si>
  <si>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</si>
  <si>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</si>
  <si>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</si>
  <si>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</si>
  <si>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</si>
  <si>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</si>
  <si>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</si>
  <si>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</si>
  <si>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</si>
  <si>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</si>
  <si>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</si>
  <si>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</si>
  <si>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</si>
  <si>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</si>
  <si>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</si>
  <si>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</si>
  <si>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</si>
  <si>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</si>
  <si>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</si>
  <si>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</si>
  <si>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</si>
  <si>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</si>
  <si>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</si>
  <si>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</si>
  <si>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</si>
  <si>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</si>
  <si>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</si>
  <si>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</si>
  <si>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</si>
  <si>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</si>
  <si>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</si>
  <si>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</si>
  <si>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</si>
  <si>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</si>
  <si>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</si>
  <si>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</si>
  <si>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</si>
  <si>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</si>
  <si>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</si>
  <si>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</si>
  <si>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</si>
  <si>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</si>
  <si>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</si>
  <si>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</si>
  <si>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</si>
  <si>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</si>
  <si>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</si>
  <si>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</si>
  <si>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</si>
  <si>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</si>
  <si>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</si>
  <si>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</si>
  <si>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</si>
  <si>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</si>
  <si>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</si>
  <si>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</si>
  <si>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</si>
  <si>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</si>
  <si>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</si>
  <si>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</si>
  <si>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</si>
  <si>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</si>
  <si>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</si>
  <si>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</si>
  <si>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</si>
  <si>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</si>
  <si>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</si>
  <si>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</si>
  <si>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</si>
  <si>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</si>
  <si>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</si>
  <si>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</si>
  <si>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</si>
  <si>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</si>
  <si>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</si>
  <si>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</si>
  <si>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</si>
  <si>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</si>
  <si>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</si>
  <si>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</si>
  <si>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</si>
  <si>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</si>
  <si>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</si>
  <si>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</si>
  <si>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</si>
  <si>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</si>
  <si>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</si>
  <si>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</si>
  <si>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</si>
  <si>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</si>
  <si>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</si>
  <si>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</si>
  <si>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</si>
  <si>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</si>
  <si>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</si>
  <si>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</si>
  <si>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</si>
  <si>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</si>
  <si>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</si>
  <si>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</si>
  <si>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</si>
  <si>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</si>
  <si>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</si>
  <si>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</si>
  <si>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</si>
  <si>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</si>
  <si>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</si>
  <si>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</si>
  <si>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</si>
  <si>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</si>
  <si>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</si>
  <si>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</si>
  <si>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</si>
  <si>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</si>
  <si>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</si>
  <si>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</si>
  <si>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</si>
  <si>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</si>
  <si>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</si>
  <si>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</si>
  <si>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</si>
  <si>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</si>
  <si>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</si>
  <si>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</si>
  <si>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</si>
  <si>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</si>
  <si>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</si>
  <si>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</si>
  <si>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</si>
  <si>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</si>
  <si>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</si>
  <si>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</si>
  <si>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</si>
  <si>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</si>
  <si>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</si>
  <si>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</si>
  <si>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</si>
  <si>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</si>
  <si>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</si>
  <si>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</si>
  <si>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</si>
  <si>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</si>
  <si>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</si>
  <si>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</si>
  <si>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</si>
  <si>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</si>
  <si>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</si>
  <si>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</si>
  <si>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</si>
  <si>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</si>
  <si>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</si>
  <si>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</si>
  <si>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</si>
  <si>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</si>
  <si>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</si>
  <si>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</si>
  <si>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</si>
  <si>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</si>
  <si>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</si>
  <si>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</si>
  <si>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</si>
  <si>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</si>
  <si>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</si>
  <si>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</si>
  <si>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</si>
  <si>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</si>
  <si>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</si>
  <si>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</si>
  <si>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</si>
  <si>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</si>
  <si>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</si>
  <si>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</si>
  <si>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</si>
  <si>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</si>
  <si>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</si>
  <si>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</si>
  <si>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</si>
  <si>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</si>
  <si>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</si>
  <si>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</si>
  <si>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</si>
  <si>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</si>
  <si>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</si>
  <si>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</si>
  <si>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</si>
  <si>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</si>
  <si>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</si>
  <si>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</si>
  <si>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</si>
  <si>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</si>
  <si>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</si>
  <si>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</si>
  <si>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</si>
  <si>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</si>
  <si>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</si>
  <si>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</si>
  <si>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</si>
  <si>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</si>
  <si>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</si>
  <si>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</si>
  <si>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</si>
  <si>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</si>
  <si>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</si>
  <si>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</si>
  <si>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</si>
  <si>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</si>
  <si>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</si>
  <si>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</si>
  <si>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</si>
  <si>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</si>
  <si>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</si>
  <si>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</si>
  <si>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</si>
  <si>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</si>
  <si>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</si>
  <si>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</si>
  <si>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</si>
  <si>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</si>
  <si>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</si>
  <si>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</si>
  <si>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</si>
  <si>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</si>
  <si>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</si>
  <si>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</si>
  <si>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</si>
  <si>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</si>
  <si>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</si>
  <si>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</si>
  <si>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</si>
  <si>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</si>
  <si>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</si>
  <si>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</si>
  <si>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</si>
  <si>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</si>
  <si>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</si>
  <si>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</si>
  <si>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</si>
  <si>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</si>
  <si>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</si>
  <si>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</si>
  <si>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</si>
  <si>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</si>
  <si>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</si>
  <si>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</si>
  <si>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</si>
  <si>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</si>
  <si>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</si>
  <si>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</si>
  <si>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</si>
  <si>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</si>
  <si>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</si>
  <si>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</si>
  <si>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</si>
  <si>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</si>
  <si>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</si>
  <si>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</si>
  <si>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</si>
  <si>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</si>
  <si>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</si>
  <si>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</si>
  <si>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</si>
  <si>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</si>
  <si>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</si>
  <si>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</si>
  <si>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</si>
  <si>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</si>
  <si>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</si>
  <si>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</si>
  <si>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</si>
  <si>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</si>
  <si>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</si>
  <si>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</si>
  <si>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</si>
  <si>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</si>
  <si>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</si>
  <si>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</si>
  <si>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</si>
  <si>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</si>
  <si>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</si>
  <si>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</si>
  <si>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</si>
  <si>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</si>
  <si>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</si>
  <si>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</si>
  <si>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</si>
  <si>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</si>
  <si>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</si>
  <si>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</si>
  <si>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</si>
  <si>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</si>
  <si>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</si>
  <si>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</si>
  <si>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</si>
  <si>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</si>
  <si>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</si>
  <si>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</si>
  <si>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</si>
  <si>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</si>
  <si>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</si>
  <si>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</si>
  <si>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</si>
  <si>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</si>
  <si>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</si>
  <si>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</si>
  <si>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</si>
  <si>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</si>
  <si>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</si>
  <si>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</si>
  <si>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</si>
  <si>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</si>
  <si>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</si>
  <si>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</si>
  <si>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</si>
  <si>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</si>
  <si>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</si>
  <si>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</si>
  <si>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</si>
  <si>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</si>
  <si>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</si>
  <si>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</si>
  <si>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</si>
  <si>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</si>
  <si>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</si>
  <si>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</si>
  <si>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</si>
  <si>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</si>
  <si>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</si>
  <si>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</si>
  <si>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</si>
  <si>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</si>
  <si>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</si>
  <si>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</si>
  <si>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</si>
  <si>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</si>
  <si>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</si>
  <si>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</si>
  <si>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</si>
  <si>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</si>
  <si>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</si>
  <si>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</si>
  <si>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</si>
  <si>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</si>
  <si>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</si>
  <si>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</si>
  <si>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</si>
  <si>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</si>
  <si>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</si>
  <si>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</si>
  <si>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</si>
  <si>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</si>
  <si>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</si>
  <si>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</si>
  <si>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</si>
  <si>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</si>
  <si>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</si>
  <si>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</si>
  <si>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</si>
  <si>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</si>
  <si>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</si>
  <si>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</si>
  <si>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</si>
  <si>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</si>
  <si>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</si>
  <si>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</si>
  <si>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</si>
  <si>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</si>
  <si>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</si>
  <si>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</si>
  <si>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</si>
  <si>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</si>
  <si>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</si>
  <si>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</si>
  <si>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</si>
  <si>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</si>
  <si>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</si>
  <si>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</si>
  <si>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</si>
  <si>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</si>
  <si>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</si>
  <si>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</si>
  <si>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</si>
  <si>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</si>
  <si>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</si>
  <si>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</si>
  <si>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</si>
  <si>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</si>
  <si>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</si>
  <si>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</si>
  <si>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</si>
  <si>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</si>
  <si>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</si>
  <si>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</si>
  <si>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</si>
  <si>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</si>
  <si>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</si>
  <si>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</si>
  <si>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</si>
  <si>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</si>
  <si>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</si>
  <si>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</si>
  <si>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</si>
  <si>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</si>
  <si>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</si>
  <si>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</si>
  <si>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</si>
  <si>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</si>
  <si>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</si>
  <si>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</si>
  <si>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</si>
  <si>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</si>
  <si>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</si>
  <si>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</si>
  <si>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</si>
  <si>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</si>
  <si>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</si>
  <si>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</si>
  <si>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</si>
  <si>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</si>
  <si>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</si>
  <si>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</si>
  <si>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</si>
  <si>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</si>
  <si>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</si>
  <si>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</si>
  <si>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</si>
  <si>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</si>
  <si>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</si>
  <si>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</si>
  <si>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</si>
  <si>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</si>
  <si>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</si>
  <si>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</si>
  <si>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</si>
  <si>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</si>
  <si>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</si>
  <si>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</si>
  <si>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</si>
  <si>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</si>
  <si>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</si>
  <si>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</si>
  <si>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</si>
  <si>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</si>
  <si>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</si>
  <si>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</si>
  <si>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</si>
  <si>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</si>
  <si>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</si>
  <si>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</si>
  <si>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</si>
  <si>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</si>
  <si>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</si>
  <si>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</si>
  <si>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</si>
  <si>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</si>
  <si>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</si>
  <si>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</si>
  <si>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</si>
  <si>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</si>
  <si>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</si>
  <si>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</si>
  <si>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</si>
  <si>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</si>
  <si>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</si>
  <si>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</si>
  <si>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</si>
  <si>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</si>
  <si>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</si>
  <si>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</si>
  <si>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</si>
  <si>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</si>
  <si>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</si>
  <si>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</si>
  <si>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</si>
  <si>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</si>
  <si>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</si>
  <si>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</si>
  <si>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</si>
  <si>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</si>
  <si>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</si>
  <si>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</si>
  <si>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</si>
  <si>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</si>
  <si>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</si>
  <si>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</si>
  <si>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</si>
  <si>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</si>
  <si>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</si>
  <si>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</si>
  <si>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</si>
  <si>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</si>
  <si>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</si>
  <si>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</si>
  <si>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</si>
  <si>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</si>
  <si>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</si>
  <si>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</si>
  <si>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</si>
  <si>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</si>
  <si>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</si>
  <si>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</si>
  <si>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</si>
  <si>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</si>
  <si>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</si>
  <si>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</si>
  <si>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</si>
  <si>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</si>
  <si>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</si>
  <si>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</si>
  <si>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</si>
  <si>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</si>
  <si>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</si>
  <si>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</si>
  <si>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</si>
  <si>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</si>
  <si>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</si>
  <si>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</si>
  <si>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</si>
  <si>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</si>
  <si>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</si>
  <si>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</si>
  <si>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</si>
  <si>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</si>
  <si>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</si>
  <si>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</si>
  <si>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</si>
  <si>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</si>
  <si>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</si>
  <si>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</si>
  <si>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</si>
  <si>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</si>
  <si>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</si>
  <si>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</si>
  <si>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</si>
  <si>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</si>
  <si>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</si>
  <si>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</si>
  <si>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</si>
  <si>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</si>
  <si>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</si>
  <si>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</si>
  <si>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</si>
  <si>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</si>
  <si>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</si>
  <si>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</si>
  <si>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</si>
  <si>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</si>
  <si>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</si>
  <si>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</si>
  <si>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</si>
  <si>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</si>
  <si>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</si>
  <si>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</si>
  <si>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</si>
  <si>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</si>
  <si>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</si>
  <si>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</si>
  <si>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</si>
  <si>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</si>
  <si>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</si>
  <si>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</si>
  <si>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</si>
  <si>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</si>
  <si>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</si>
  <si>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</si>
  <si>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</si>
  <si>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</si>
  <si>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</si>
  <si>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</si>
  <si>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</si>
  <si>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</si>
  <si>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</si>
  <si>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</si>
  <si>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</si>
  <si>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</si>
  <si>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</si>
  <si>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</si>
  <si>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</si>
  <si>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</si>
  <si>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</si>
  <si>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</si>
  <si>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</si>
  <si>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</si>
  <si>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</si>
  <si>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</si>
  <si>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</si>
  <si>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</si>
  <si>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</si>
  <si>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</si>
  <si>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</si>
  <si>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</si>
  <si>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</si>
  <si>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</si>
  <si>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</si>
  <si>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</si>
  <si>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</si>
  <si>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</si>
  <si>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</si>
  <si>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</si>
  <si>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</si>
  <si>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</si>
  <si>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</si>
  <si>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</si>
  <si>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</si>
  <si>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</si>
  <si>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</si>
  <si>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</si>
  <si>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</si>
  <si>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</si>
  <si>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</si>
  <si>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</si>
  <si>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</si>
  <si>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</si>
  <si>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</si>
  <si>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</si>
  <si>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</si>
  <si>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</si>
  <si>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</si>
  <si>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</si>
  <si>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</si>
  <si>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</si>
  <si>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</si>
  <si>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</si>
  <si>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</si>
  <si>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</si>
  <si>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</si>
  <si>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</si>
  <si>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</si>
  <si>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</si>
  <si>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</si>
  <si>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</si>
  <si>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</si>
  <si>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</si>
  <si>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</si>
  <si>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</si>
  <si>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</si>
  <si>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</si>
  <si>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</si>
  <si>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</si>
  <si>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</si>
  <si>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</si>
  <si>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</si>
  <si>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</si>
  <si>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</si>
  <si>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</si>
  <si>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</si>
  <si>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</si>
  <si>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</si>
  <si>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</si>
  <si>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</si>
  <si>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</si>
  <si>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</si>
  <si>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</si>
  <si>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</si>
  <si>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</si>
  <si>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</si>
  <si>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</si>
  <si>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</si>
  <si>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</si>
  <si>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</si>
  <si>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</si>
  <si>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</si>
  <si>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</si>
  <si>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</si>
  <si>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</si>
  <si>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</si>
  <si>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</si>
  <si>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</si>
  <si>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</si>
  <si>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</si>
  <si>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</si>
  <si>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</si>
  <si>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</si>
  <si>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</si>
  <si>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</si>
  <si>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</si>
  <si>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</si>
  <si>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</si>
  <si>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</si>
  <si>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</si>
  <si>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</si>
  <si>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</si>
  <si>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</si>
  <si>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</si>
  <si>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</si>
  <si>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</si>
  <si>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</si>
  <si>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</si>
  <si>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</si>
  <si>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</si>
  <si>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</si>
  <si>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</si>
  <si>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</si>
  <si>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</si>
  <si>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</si>
  <si>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</si>
  <si>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</si>
  <si>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</si>
  <si>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</si>
  <si>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</si>
  <si>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</si>
  <si>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</si>
  <si>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</si>
  <si>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</si>
  <si>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</si>
  <si>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</si>
  <si>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</si>
  <si>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</si>
  <si>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</si>
  <si>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</si>
  <si>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</si>
  <si>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</si>
  <si>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</si>
  <si>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</si>
  <si>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</si>
  <si>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</si>
  <si>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</si>
  <si>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</si>
  <si>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</si>
  <si>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</si>
  <si>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</si>
  <si>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</si>
  <si>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</si>
  <si>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</si>
  <si>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</si>
  <si>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</si>
  <si>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</si>
  <si>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</si>
  <si>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</si>
  <si>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</si>
  <si>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</si>
  <si>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</si>
  <si>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</si>
  <si>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</si>
  <si>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</si>
  <si>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</si>
  <si>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</si>
  <si>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</si>
  <si>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</si>
  <si>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</si>
  <si>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</si>
  <si>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</si>
  <si>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</si>
  <si>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</si>
  <si>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</si>
  <si>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</si>
  <si>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</si>
  <si>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</si>
  <si>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</si>
  <si>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</si>
  <si>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</si>
  <si>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</si>
  <si>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</si>
  <si>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</si>
  <si>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</si>
  <si>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</si>
  <si>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</si>
  <si>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</si>
  <si>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</si>
  <si>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</si>
  <si>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</si>
  <si>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</si>
  <si>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</si>
  <si>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</si>
  <si>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</si>
  <si>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</si>
  <si>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</si>
  <si>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</si>
  <si>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</si>
  <si>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</si>
  <si>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</si>
  <si>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</si>
  <si>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</si>
  <si>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</si>
  <si>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</si>
  <si>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</si>
  <si>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</si>
  <si>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</si>
  <si>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</si>
  <si>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</si>
  <si>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</si>
  <si>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</si>
  <si>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</si>
  <si>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</si>
  <si>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</si>
  <si>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</si>
  <si>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</si>
  <si>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</si>
  <si>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</si>
  <si>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</si>
  <si>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</si>
  <si>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</si>
  <si>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</si>
  <si>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</si>
  <si>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</si>
  <si>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</si>
  <si>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</si>
  <si>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</si>
  <si>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</si>
  <si>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</si>
  <si>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</si>
  <si>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</si>
  <si>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</si>
  <si>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</si>
  <si>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</si>
  <si>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</si>
  <si>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</si>
  <si>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</si>
  <si>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</si>
  <si>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</si>
  <si>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</si>
  <si>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</si>
  <si>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</si>
  <si>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</si>
  <si>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</si>
  <si>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</si>
  <si>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</si>
  <si>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</si>
  <si>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</si>
  <si>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</si>
  <si>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</si>
  <si>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</si>
  <si>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</si>
  <si>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</si>
  <si>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</si>
  <si>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</si>
  <si>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</si>
  <si>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</si>
  <si>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</si>
  <si>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</si>
  <si>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</si>
  <si>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</si>
  <si>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</si>
  <si>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</si>
  <si>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</si>
  <si>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</si>
  <si>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</si>
  <si>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</si>
  <si>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</si>
  <si>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</si>
  <si>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</si>
  <si>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</si>
  <si>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</si>
  <si>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</si>
  <si>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</si>
  <si>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</si>
  <si>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</si>
  <si>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</si>
  <si>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</si>
  <si>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</si>
  <si>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</si>
  <si>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</si>
  <si>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</si>
  <si>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</si>
  <si>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</si>
  <si>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</si>
  <si>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</si>
  <si>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</si>
  <si>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</si>
  <si>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</si>
  <si>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</si>
  <si>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</si>
  <si>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</si>
  <si>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</si>
  <si>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</si>
  <si>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</si>
  <si>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</si>
  <si>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</si>
  <si>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</si>
  <si>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</si>
  <si>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</si>
  <si>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</si>
  <si>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</si>
  <si>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</si>
  <si>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</si>
  <si>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</si>
  <si>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</si>
  <si>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</si>
  <si>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</si>
  <si>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</si>
  <si>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</si>
  <si>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</si>
  <si>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</si>
  <si>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</si>
  <si>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</si>
  <si>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</si>
  <si>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</si>
  <si>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</si>
  <si>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</si>
  <si>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</si>
  <si>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</si>
  <si>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</si>
  <si>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</si>
  <si>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</si>
  <si>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</si>
  <si>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</si>
  <si>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</si>
  <si>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</si>
  <si>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</si>
  <si>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</si>
  <si>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</si>
  <si>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</si>
  <si>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</si>
  <si>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</si>
  <si>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</si>
  <si>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</si>
  <si>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</si>
  <si>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</si>
  <si>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</si>
  <si>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</si>
  <si>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</si>
  <si>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</si>
  <si>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</si>
  <si>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</si>
  <si>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</si>
  <si>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</si>
  <si>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</si>
  <si>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</si>
  <si>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</si>
  <si>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</si>
  <si>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</si>
  <si>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</si>
  <si>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</si>
  <si>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</si>
  <si>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</si>
  <si>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</si>
  <si>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</si>
  <si>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</si>
  <si>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</si>
  <si>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</si>
  <si>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</si>
  <si>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</si>
  <si>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</si>
  <si>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</si>
  <si>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</si>
  <si>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</si>
  <si>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</si>
  <si>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</si>
  <si>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</si>
  <si>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</si>
  <si>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</si>
  <si>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</si>
  <si>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</si>
  <si>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</si>
  <si>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</si>
  <si>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</si>
  <si>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</si>
  <si>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</si>
  <si>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</si>
  <si>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</si>
  <si>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</si>
  <si>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</si>
  <si>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</si>
  <si>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</si>
  <si>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</si>
  <si>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</si>
  <si>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</si>
  <si>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</si>
  <si>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</si>
  <si>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</si>
  <si>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</si>
  <si>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</si>
  <si>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</si>
  <si>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</si>
  <si>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</si>
  <si>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</si>
  <si>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</si>
  <si>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</si>
  <si>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</si>
  <si>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</si>
  <si>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</si>
  <si>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</si>
  <si>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</si>
  <si>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</si>
  <si>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</si>
  <si>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</si>
  <si>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</si>
  <si>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</si>
  <si>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</si>
  <si>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</si>
  <si>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</si>
  <si>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</si>
  <si>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</si>
  <si>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</si>
  <si>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</si>
  <si>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</si>
  <si>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</si>
  <si>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</si>
  <si>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</si>
  <si>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</si>
  <si>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</si>
  <si>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</si>
  <si>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</si>
  <si>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</si>
  <si>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</si>
  <si>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</si>
  <si>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</si>
  <si>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</si>
  <si>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</si>
  <si>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</si>
  <si>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</si>
  <si>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</si>
  <si>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</si>
  <si>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</si>
  <si>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</si>
  <si>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</si>
  <si>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</si>
  <si>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</si>
  <si>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</si>
  <si>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</si>
  <si>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</si>
  <si>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</si>
  <si>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</si>
  <si>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</si>
  <si>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</si>
  <si>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</si>
  <si>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</si>
  <si>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</si>
  <si>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</si>
  <si>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</si>
  <si>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</si>
  <si>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</si>
  <si>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</si>
  <si>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</si>
  <si>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</si>
  <si>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</si>
  <si>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</si>
  <si>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</si>
  <si>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</si>
  <si>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</si>
  <si>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</si>
  <si>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</si>
  <si>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</si>
  <si>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</si>
  <si>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</si>
  <si>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</si>
  <si>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</si>
  <si>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</si>
  <si>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</si>
  <si>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</si>
  <si>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</si>
  <si>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</si>
  <si>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</si>
  <si>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</si>
  <si>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</si>
  <si>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</si>
  <si>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</si>
  <si>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</si>
  <si>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</si>
  <si>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</si>
  <si>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</si>
  <si>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</si>
  <si>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</si>
  <si>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</si>
  <si>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</si>
  <si>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</si>
  <si>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</si>
  <si>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</si>
  <si>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</si>
  <si>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</si>
  <si>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</si>
  <si>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</si>
  <si>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</si>
  <si>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</si>
  <si>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</si>
  <si>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</si>
  <si>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</si>
  <si>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</si>
  <si>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</si>
  <si>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</si>
  <si>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</si>
  <si>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</si>
  <si>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</si>
  <si>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</si>
  <si>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</si>
  <si>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</si>
  <si>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</si>
  <si>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</si>
  <si>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</si>
  <si>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</si>
  <si>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</si>
  <si>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</si>
  <si>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</si>
  <si>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</si>
  <si>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</si>
  <si>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</si>
  <si>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</si>
  <si>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</si>
  <si>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</si>
  <si>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</si>
  <si>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</si>
  <si>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</si>
  <si>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</si>
  <si>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</si>
  <si>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</si>
  <si>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</si>
  <si>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</si>
  <si>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</si>
  <si>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</si>
  <si>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</si>
  <si>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</si>
  <si>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</si>
  <si>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</si>
  <si>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</si>
  <si>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</si>
  <si>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</si>
  <si>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</si>
  <si>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</si>
  <si>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</si>
  <si>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</si>
  <si>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</si>
  <si>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</si>
  <si>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</si>
  <si>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</si>
  <si>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</si>
  <si>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</si>
  <si>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</si>
  <si>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</si>
  <si>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</si>
  <si>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</si>
  <si>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</si>
  <si>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</si>
  <si>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</si>
  <si>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</si>
  <si>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</si>
  <si>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</si>
  <si>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</si>
  <si>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</si>
  <si>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</si>
  <si>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</si>
  <si>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</si>
  <si>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</si>
  <si>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</si>
  <si>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</si>
  <si>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</si>
  <si>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</si>
  <si>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</si>
  <si>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</si>
  <si>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</si>
  <si>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</si>
  <si>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</si>
  <si>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</si>
  <si>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</si>
  <si>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</si>
  <si>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</si>
  <si>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</si>
  <si>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</si>
  <si>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</si>
  <si>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</si>
  <si>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</si>
  <si>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</si>
  <si>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</si>
  <si>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</si>
  <si>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</si>
  <si>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</si>
  <si>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</si>
  <si>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</si>
  <si>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</si>
  <si>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</si>
  <si>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</si>
  <si>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</si>
  <si>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</si>
  <si>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</si>
  <si>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</si>
  <si>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</si>
  <si>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</si>
  <si>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</si>
  <si>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</si>
  <si>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</si>
  <si>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</si>
  <si>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</si>
  <si>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</si>
  <si>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</si>
  <si>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</si>
  <si>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</si>
  <si>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</si>
  <si>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</si>
  <si>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</si>
  <si>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</si>
  <si>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</si>
  <si>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</si>
  <si>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</si>
  <si>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</si>
  <si>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</si>
  <si>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</si>
  <si>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</si>
  <si>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</si>
  <si>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</si>
  <si>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</si>
  <si>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</si>
  <si>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</si>
  <si>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</si>
  <si>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</si>
  <si>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</si>
  <si>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</si>
  <si>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</si>
  <si>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</si>
  <si>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</si>
  <si>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</si>
  <si>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</si>
  <si>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</si>
  <si>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</si>
  <si>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</si>
  <si>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</si>
  <si>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</si>
  <si>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</si>
  <si>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</si>
  <si>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</si>
  <si>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</si>
  <si>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</si>
  <si>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</si>
  <si>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</si>
  <si>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</si>
  <si>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</si>
  <si>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</si>
  <si>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</si>
  <si>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</si>
  <si>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</si>
  <si>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</si>
  <si>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</si>
  <si>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</si>
  <si>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</si>
  <si>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</si>
  <si>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</si>
  <si>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</si>
  <si>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</si>
  <si>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</si>
  <si>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</si>
  <si>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</si>
  <si>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</si>
  <si>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</si>
  <si>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</si>
  <si>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</si>
  <si>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</si>
  <si>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</si>
  <si>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</si>
  <si>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</si>
  <si>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</si>
  <si>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</si>
  <si>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</si>
  <si>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</si>
  <si>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</si>
  <si>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</si>
  <si>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</si>
  <si>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</si>
  <si>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</si>
  <si>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</si>
  <si>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</si>
  <si>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</si>
  <si>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</si>
  <si>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</si>
  <si>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</si>
  <si>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</si>
  <si>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</si>
  <si>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</si>
  <si>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</si>
  <si>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</si>
  <si>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</si>
  <si>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</si>
  <si>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</si>
  <si>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</si>
  <si>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</si>
  <si>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</si>
  <si>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</si>
  <si>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</si>
  <si>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</si>
  <si>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</si>
  <si>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</si>
  <si>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</si>
  <si>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</si>
  <si>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</si>
  <si>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</si>
  <si>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</si>
  <si>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</si>
  <si>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</si>
  <si>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</si>
  <si>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</si>
  <si>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</si>
  <si>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</si>
  <si>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</si>
  <si>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</si>
  <si>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</si>
  <si>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</si>
  <si>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</si>
  <si>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</si>
  <si>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</si>
  <si>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</si>
  <si>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</si>
  <si>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</si>
  <si>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</si>
  <si>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</si>
  <si>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</si>
  <si>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</si>
  <si>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</si>
  <si>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</si>
  <si>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</si>
  <si>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</si>
  <si>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</si>
  <si>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</si>
  <si>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</si>
  <si>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</si>
  <si>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</si>
  <si>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</si>
  <si>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</si>
  <si>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</si>
  <si>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</si>
  <si>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</si>
  <si>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</si>
  <si>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</si>
  <si>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</si>
  <si>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</si>
  <si>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</si>
  <si>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</si>
  <si>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</si>
  <si>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</si>
  <si>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</si>
  <si>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</si>
  <si>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</si>
  <si>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</si>
  <si>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</si>
  <si>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</si>
  <si>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</si>
  <si>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</si>
  <si>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</si>
  <si>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</si>
  <si>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</si>
  <si>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</si>
  <si>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</si>
  <si>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</si>
  <si>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</si>
  <si>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</si>
  <si>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</si>
  <si>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</si>
  <si>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</si>
  <si>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</si>
  <si>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</si>
  <si>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</si>
  <si>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</si>
  <si>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</si>
  <si>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</si>
  <si>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</si>
  <si>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</si>
  <si>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</si>
  <si>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</si>
  <si>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</si>
  <si>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</si>
  <si>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</si>
  <si>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</si>
  <si>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</si>
  <si>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</si>
  <si>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</si>
  <si>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</si>
  <si>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</si>
  <si>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</si>
  <si>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</si>
  <si>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</si>
  <si>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</si>
  <si>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</si>
  <si>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</si>
  <si>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</si>
  <si>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</si>
  <si>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</si>
  <si>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</si>
  <si>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</si>
  <si>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</si>
  <si>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</si>
  <si>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</si>
  <si>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</si>
  <si>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</si>
  <si>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</si>
  <si>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</si>
  <si>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</si>
  <si>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</si>
  <si>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</si>
  <si>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</si>
  <si>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</si>
  <si>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</si>
  <si>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</si>
  <si>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</si>
  <si>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</si>
  <si>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</si>
  <si>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</si>
  <si>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</si>
  <si>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</si>
  <si>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</si>
  <si>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</si>
  <si>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</si>
  <si>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</si>
  <si>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</si>
  <si>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</si>
  <si>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</si>
  <si>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</si>
  <si>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</si>
  <si>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</si>
  <si>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</si>
  <si>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</si>
  <si>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</si>
  <si>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</si>
  <si>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</si>
  <si>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</si>
  <si>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</si>
  <si>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</si>
  <si>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</si>
  <si>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</si>
  <si>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</si>
  <si>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</si>
  <si>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</si>
  <si>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</si>
  <si>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</si>
  <si>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</si>
  <si>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</si>
  <si>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</si>
  <si>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</si>
  <si>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</si>
  <si>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</si>
  <si>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</si>
  <si>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</si>
  <si>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</si>
  <si>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</si>
  <si>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</si>
  <si>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</si>
  <si>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</si>
  <si>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</si>
  <si>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</si>
  <si>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</si>
  <si>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</si>
  <si>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</si>
  <si>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</si>
  <si>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</si>
  <si>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</si>
  <si>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</si>
  <si>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</si>
  <si>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</si>
  <si>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</si>
  <si>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</si>
  <si>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</si>
  <si>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</si>
  <si>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</si>
  <si>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</si>
  <si>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</si>
  <si>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</si>
  <si>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</si>
  <si>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</si>
  <si>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</si>
  <si>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</si>
  <si>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</si>
  <si>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</si>
  <si>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</si>
  <si>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</si>
  <si>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</si>
  <si>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</si>
  <si>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</si>
  <si>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</si>
  <si>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</si>
  <si>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</si>
  <si>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</si>
  <si>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</si>
  <si>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</si>
  <si>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</si>
  <si>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</si>
  <si>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</si>
  <si>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</si>
  <si>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</si>
  <si>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</si>
  <si>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</si>
  <si>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</si>
  <si>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</si>
  <si>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</si>
  <si>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</si>
  <si>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</si>
  <si>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</si>
  <si>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</si>
  <si>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</si>
  <si>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</si>
  <si>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</si>
  <si>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</si>
  <si>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</si>
  <si>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</si>
  <si>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</si>
  <si>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</si>
  <si>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</si>
  <si>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</si>
  <si>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</si>
  <si>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</si>
  <si>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</si>
  <si>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</si>
  <si>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</si>
  <si>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</si>
  <si>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</si>
  <si>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</si>
  <si>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</si>
  <si>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</si>
  <si>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</si>
  <si>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</si>
  <si>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</si>
  <si>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</si>
  <si>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</si>
  <si>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</si>
  <si>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</si>
  <si>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</si>
  <si>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</si>
  <si>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</si>
  <si>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</si>
  <si>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</si>
  <si>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</si>
  <si>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</si>
  <si>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</si>
  <si>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</si>
  <si>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</si>
  <si>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</si>
  <si>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</si>
  <si>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</si>
  <si>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</si>
  <si>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</si>
  <si>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</si>
  <si>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</si>
  <si>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</si>
  <si>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</si>
  <si>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</si>
  <si>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</si>
  <si>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</si>
  <si>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</si>
  <si>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</si>
  <si>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</si>
  <si>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</si>
  <si>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</si>
  <si>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</si>
  <si>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</si>
  <si>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</si>
  <si>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</si>
  <si>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</si>
  <si>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</si>
  <si>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</si>
  <si>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</si>
  <si>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</si>
  <si>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</si>
  <si>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</si>
  <si>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</si>
  <si>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</si>
  <si>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</si>
  <si>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</si>
  <si>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</si>
  <si>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</si>
  <si>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</si>
  <si>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</si>
  <si>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</si>
  <si>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</si>
  <si>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</si>
  <si>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</si>
  <si>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</si>
  <si>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</si>
  <si>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</si>
  <si>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</si>
  <si>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</si>
  <si>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</si>
  <si>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</si>
  <si>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</si>
  <si>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</si>
  <si>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</si>
  <si>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</si>
  <si>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</si>
  <si>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</si>
  <si>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</si>
  <si>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</si>
  <si>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</si>
  <si>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</si>
  <si>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</si>
  <si>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</si>
  <si>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</si>
  <si>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</si>
  <si>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</si>
  <si>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</si>
  <si>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</si>
  <si>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</si>
  <si>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</si>
  <si>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</si>
  <si>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</si>
  <si>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</si>
  <si>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</si>
  <si>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</si>
  <si>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</si>
  <si>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</si>
  <si>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</si>
  <si>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</si>
  <si>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</si>
  <si>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</si>
  <si>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</si>
  <si>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</si>
  <si>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</si>
  <si>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</si>
  <si>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</si>
  <si>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</si>
  <si>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</si>
  <si>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</si>
  <si>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</si>
  <si>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</si>
  <si>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</si>
  <si>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</si>
  <si>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</si>
  <si>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</si>
  <si>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</si>
  <si>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</si>
  <si>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</si>
  <si>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</si>
  <si>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</si>
  <si>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</si>
  <si>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</si>
  <si>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</si>
  <si>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</si>
  <si>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</si>
  <si>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</si>
  <si>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</si>
  <si>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</si>
  <si>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</si>
  <si>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</si>
  <si>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</si>
  <si>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</si>
  <si>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</si>
  <si>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</si>
  <si>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</si>
  <si>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</si>
  <si>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</si>
  <si>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</si>
  <si>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</si>
  <si>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</si>
  <si>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</si>
  <si>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</si>
  <si>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</si>
  <si>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</si>
  <si>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</si>
  <si>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</si>
  <si>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</si>
  <si>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</si>
  <si>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</si>
  <si>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</si>
  <si>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</si>
  <si>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</si>
  <si>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</si>
  <si>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</si>
  <si>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</si>
  <si>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</si>
  <si>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</si>
  <si>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</si>
  <si>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</si>
  <si>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</si>
  <si>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</si>
  <si>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</si>
  <si>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</si>
  <si>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</si>
  <si>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</si>
  <si>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</si>
  <si>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</si>
  <si>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</si>
  <si>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</si>
  <si>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</si>
  <si>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</si>
  <si>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</si>
  <si>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</si>
  <si>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</si>
  <si>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</si>
  <si>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</si>
  <si>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</si>
  <si>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</si>
  <si>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</si>
  <si>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</si>
  <si>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</si>
  <si>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</si>
  <si>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</si>
  <si>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</si>
  <si>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</si>
  <si>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</si>
  <si>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</si>
  <si>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</si>
  <si>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</si>
  <si>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</si>
  <si>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</si>
  <si>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</si>
  <si>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</si>
  <si>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</si>
  <si>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</si>
  <si>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</si>
  <si>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</si>
  <si>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</si>
  <si>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</si>
  <si>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</si>
  <si>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</si>
  <si>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</si>
  <si>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</si>
  <si>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</si>
  <si>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</si>
  <si>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</si>
  <si>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</si>
  <si>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</si>
  <si>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</si>
  <si>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</si>
  <si>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</si>
  <si>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</si>
  <si>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</si>
  <si>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</si>
  <si>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</si>
  <si>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</si>
  <si>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</si>
  <si>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</si>
  <si>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</si>
  <si>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</si>
  <si>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</si>
  <si>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</si>
  <si>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</si>
  <si>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</si>
  <si>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</si>
  <si>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</si>
  <si>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</si>
  <si>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</si>
  <si>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</si>
  <si>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</si>
  <si>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</si>
  <si>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</si>
  <si>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</si>
  <si>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</si>
  <si>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</si>
  <si>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</si>
  <si>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</si>
  <si>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</si>
  <si>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</si>
  <si>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</si>
  <si>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</si>
  <si>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</si>
  <si>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</si>
  <si>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</si>
  <si>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</si>
  <si>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</si>
  <si>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</si>
  <si>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</si>
  <si>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</si>
  <si>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</si>
  <si>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</si>
  <si>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</si>
  <si>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</si>
  <si>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</si>
  <si>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</si>
  <si>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</si>
  <si>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</si>
  <si>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</si>
  <si>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</si>
  <si>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</si>
  <si>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</si>
  <si>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</si>
  <si>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</si>
  <si>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</si>
  <si>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</si>
  <si>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</si>
  <si>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</si>
  <si>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</si>
  <si>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</si>
  <si>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</si>
  <si>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</si>
  <si>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</si>
  <si>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</si>
  <si>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</si>
  <si>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</si>
  <si>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</si>
  <si>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</si>
  <si>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</si>
  <si>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</si>
  <si>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</si>
  <si>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</si>
  <si>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</si>
  <si>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</si>
  <si>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</si>
  <si>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</si>
  <si>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</si>
  <si>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</si>
  <si>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</si>
  <si>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</si>
  <si>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</si>
  <si>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</si>
  <si>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</si>
  <si>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</si>
  <si>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</si>
  <si>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</si>
  <si>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</si>
  <si>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</si>
  <si>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</si>
  <si>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</si>
  <si>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</si>
  <si>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</si>
  <si>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</si>
  <si>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</si>
  <si>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</si>
  <si>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</si>
  <si>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</si>
  <si>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</si>
  <si>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</si>
  <si>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</si>
  <si>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</si>
  <si>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</si>
  <si>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</si>
  <si>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</si>
  <si>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</si>
  <si>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</si>
  <si>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</si>
  <si>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</si>
  <si>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</si>
  <si>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</si>
  <si>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</si>
  <si>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</si>
  <si>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</si>
  <si>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</si>
  <si>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</si>
  <si>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</si>
  <si>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</si>
  <si>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</si>
  <si>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</si>
  <si>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</si>
  <si>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</si>
  <si>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</si>
  <si>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</si>
  <si>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</si>
  <si>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</si>
  <si>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</si>
  <si>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</si>
  <si>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</si>
  <si>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</si>
  <si>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</si>
  <si>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</si>
  <si>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</si>
  <si>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</si>
  <si>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</si>
  <si>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</si>
  <si>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</si>
  <si>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</si>
  <si>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</si>
  <si>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</si>
  <si>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</si>
  <si>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</si>
  <si>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</si>
  <si>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</si>
  <si>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</si>
  <si>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</si>
  <si>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</si>
  <si>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</si>
  <si>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</si>
  <si>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</si>
  <si>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</si>
  <si>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</si>
  <si>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</si>
  <si>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</si>
  <si>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</si>
  <si>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</si>
  <si>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</si>
  <si>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</si>
  <si>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</si>
  <si>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</si>
  <si>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</si>
  <si>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</si>
  <si>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</si>
  <si>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</si>
  <si>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</si>
  <si>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</si>
  <si>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</si>
  <si>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</si>
  <si>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</si>
  <si>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</si>
  <si>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</si>
  <si>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</si>
  <si>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</si>
  <si>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</si>
  <si>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</si>
  <si>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</si>
  <si>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</si>
  <si>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</si>
  <si>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</si>
  <si>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</si>
  <si>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</si>
  <si>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</si>
  <si>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</si>
  <si>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</si>
  <si>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</si>
  <si>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</si>
  <si>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</si>
  <si>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</si>
  <si>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</si>
  <si>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</si>
  <si>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</si>
  <si>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</si>
  <si>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</si>
  <si>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</si>
  <si>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</si>
  <si>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</si>
  <si>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</si>
  <si>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</si>
  <si>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</si>
  <si>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</si>
  <si>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</si>
  <si>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</si>
  <si>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</si>
  <si>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</si>
  <si>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</si>
  <si>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</si>
  <si>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</si>
  <si>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</si>
  <si>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</si>
  <si>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</si>
  <si>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</si>
  <si>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</si>
  <si>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</si>
  <si>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</si>
  <si>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</si>
  <si>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</si>
  <si>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</si>
  <si>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</si>
  <si>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</si>
  <si>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</si>
  <si>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</si>
  <si>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</si>
  <si>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</si>
  <si>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</si>
  <si>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</si>
  <si>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</si>
  <si>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</si>
  <si>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</si>
  <si>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</si>
  <si>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</si>
  <si>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</si>
  <si>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</si>
  <si>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</si>
  <si>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</si>
  <si>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</si>
  <si>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</si>
  <si>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</si>
  <si>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</si>
  <si>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</si>
  <si>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</si>
  <si>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</si>
  <si>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</si>
  <si>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</si>
  <si>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</si>
  <si>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</si>
  <si>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</si>
  <si>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</si>
  <si>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</si>
  <si>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</si>
  <si>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</si>
  <si>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</si>
  <si>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</si>
  <si>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</si>
  <si>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</si>
  <si>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</si>
  <si>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</si>
  <si>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</si>
  <si>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</si>
  <si>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</si>
  <si>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</si>
  <si>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</si>
  <si>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</si>
  <si>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</si>
  <si>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</si>
  <si>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</si>
  <si>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</si>
  <si>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</si>
  <si>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</si>
  <si>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</si>
  <si>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</si>
  <si>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</si>
  <si>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</si>
  <si>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</si>
  <si>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</si>
  <si>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</si>
  <si>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</si>
  <si>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</si>
  <si>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</si>
  <si>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</si>
  <si>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</si>
  <si>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</si>
  <si>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</si>
  <si>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</si>
  <si>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</si>
  <si>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</si>
  <si>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</si>
  <si>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</si>
  <si>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</si>
  <si>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</si>
  <si>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</si>
  <si>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</si>
  <si>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</si>
  <si>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</si>
  <si>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</si>
  <si>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</si>
  <si>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</si>
  <si>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</si>
  <si>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</si>
  <si>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</si>
  <si>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</si>
  <si>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</si>
  <si>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</si>
  <si>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</si>
  <si>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</si>
  <si>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</si>
  <si>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</si>
  <si>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</si>
  <si>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</si>
  <si>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</si>
  <si>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</si>
  <si>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</si>
  <si>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</si>
  <si>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</si>
  <si>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</si>
  <si>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</si>
  <si>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</si>
  <si>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</si>
  <si>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</si>
  <si>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</si>
  <si>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</si>
  <si>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</si>
  <si>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</si>
  <si>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</si>
  <si>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</si>
  <si>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</si>
  <si>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</si>
  <si>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</si>
  <si>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</si>
  <si>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</si>
  <si>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</si>
  <si>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</si>
  <si>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</si>
  <si>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</si>
  <si>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</si>
  <si>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</si>
  <si>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</si>
  <si>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</si>
  <si>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</si>
  <si>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</si>
  <si>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</si>
  <si>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</si>
  <si>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</si>
  <si>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</si>
  <si>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</si>
  <si>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</si>
  <si>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</si>
  <si>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</si>
  <si>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</si>
  <si>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</si>
  <si>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</si>
  <si>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</si>
  <si>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</si>
  <si>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</si>
  <si>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</si>
  <si>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</si>
  <si>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</si>
  <si>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</si>
  <si>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</si>
  <si>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</si>
  <si>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</si>
  <si>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</si>
  <si>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</si>
  <si>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</si>
  <si>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</si>
  <si>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</si>
  <si>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</si>
  <si>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</si>
  <si>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</si>
  <si>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</si>
  <si>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</si>
  <si>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</si>
  <si>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</si>
  <si>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</si>
  <si>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</si>
  <si>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</si>
  <si>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</si>
  <si>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</si>
  <si>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</si>
  <si>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</si>
  <si>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</si>
  <si>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</si>
  <si>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</si>
  <si>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</si>
  <si>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</si>
  <si>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</si>
  <si>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</si>
  <si>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</si>
  <si>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</si>
  <si>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</si>
  <si>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</si>
  <si>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</si>
  <si>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</si>
  <si>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</si>
  <si>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</si>
  <si>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</si>
  <si>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</si>
  <si>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</si>
  <si>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</si>
  <si>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</si>
  <si>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</si>
  <si>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</si>
  <si>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</si>
  <si>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</si>
  <si>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</si>
  <si>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</si>
  <si>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</si>
  <si>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</si>
  <si>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</si>
  <si>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</si>
  <si>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</si>
  <si>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</si>
  <si>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</si>
  <si>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</si>
  <si>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</si>
  <si>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</si>
  <si>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</si>
  <si>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</si>
  <si>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</si>
  <si>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</si>
  <si>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</si>
  <si>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</si>
  <si>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</si>
  <si>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</si>
  <si>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</si>
  <si>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</si>
  <si>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</si>
  <si>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</si>
  <si>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</si>
  <si>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</si>
  <si>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</si>
  <si>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</si>
  <si>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</si>
  <si>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</si>
  <si>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</si>
  <si>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</si>
  <si>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</si>
  <si>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</si>
  <si>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</si>
  <si>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</si>
  <si>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</si>
  <si>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</si>
  <si>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</si>
  <si>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</si>
  <si>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</si>
  <si>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</si>
  <si>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</si>
  <si>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</si>
  <si>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</si>
  <si>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</si>
  <si>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</si>
  <si>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</si>
  <si>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</si>
  <si>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</si>
  <si>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</si>
  <si>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</si>
  <si>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</si>
  <si>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</si>
  <si>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</si>
  <si>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</si>
  <si>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</si>
  <si>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</si>
  <si>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</si>
  <si>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</si>
  <si>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</si>
  <si>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</si>
  <si>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</si>
  <si>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</si>
  <si>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</si>
  <si>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</si>
  <si>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</si>
  <si>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</si>
  <si>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</si>
  <si>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</si>
  <si>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</si>
  <si>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</si>
  <si>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</si>
  <si>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</si>
  <si>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</si>
  <si>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</si>
  <si>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</si>
  <si>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</si>
  <si>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</si>
  <si>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</si>
  <si>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</si>
  <si>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</si>
  <si>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</si>
  <si>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</si>
  <si>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</si>
  <si>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</si>
  <si>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</si>
  <si>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</si>
  <si>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</si>
  <si>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</si>
  <si>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</si>
  <si>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</si>
  <si>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</si>
  <si>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</si>
  <si>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</si>
  <si>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</si>
  <si>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</si>
  <si>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</si>
  <si>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</si>
  <si>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</si>
  <si>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</si>
  <si>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</si>
  <si>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</si>
  <si>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</si>
  <si>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</si>
  <si>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</si>
  <si>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</si>
  <si>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</si>
  <si>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</si>
  <si>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</si>
  <si>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</si>
  <si>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</si>
  <si>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</si>
  <si>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</si>
  <si>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</si>
  <si>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</si>
  <si>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</si>
  <si>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</si>
  <si>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</si>
  <si>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</si>
  <si>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</si>
  <si>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</si>
  <si>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</si>
  <si>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</si>
  <si>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</si>
  <si>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</si>
  <si>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</si>
  <si>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</si>
  <si>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</si>
  <si>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</si>
  <si>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</si>
  <si>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</si>
  <si>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</si>
  <si>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</si>
  <si>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</si>
  <si>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</si>
  <si>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</si>
  <si>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</si>
  <si>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</si>
  <si>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</si>
  <si>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</si>
  <si>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</si>
  <si>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</si>
  <si>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</si>
  <si>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</si>
  <si>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</si>
  <si>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</si>
  <si>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</si>
  <si>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</si>
  <si>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</si>
  <si>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</si>
  <si>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</si>
  <si>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</si>
  <si>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</si>
  <si>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</si>
  <si>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</si>
  <si>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</si>
  <si>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</si>
  <si>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</si>
  <si>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</si>
  <si>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</si>
  <si>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</si>
  <si>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</si>
  <si>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</si>
  <si>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</si>
  <si>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</si>
  <si>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</si>
  <si>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</si>
  <si>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</si>
  <si>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</si>
  <si>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</si>
  <si>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</si>
  <si>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</si>
  <si>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</si>
  <si>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</si>
  <si>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</si>
  <si>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</si>
  <si>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</si>
  <si>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</si>
  <si>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</si>
  <si>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</si>
  <si>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</si>
  <si>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</si>
  <si>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</si>
  <si>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</si>
  <si>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</si>
  <si>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</si>
  <si>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</si>
  <si>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</si>
  <si>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</si>
  <si>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</si>
  <si>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</si>
  <si>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</si>
  <si>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</si>
  <si>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</si>
  <si>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</si>
  <si>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</si>
  <si>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</si>
  <si>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</si>
  <si>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</si>
  <si>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</si>
  <si>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</si>
  <si>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</si>
  <si>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</si>
  <si>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</si>
  <si>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</si>
  <si>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</si>
  <si>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</si>
  <si>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</si>
  <si>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</si>
  <si>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</si>
  <si>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</si>
  <si>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</si>
  <si>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</si>
  <si>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</si>
  <si>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</si>
  <si>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</si>
  <si>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</si>
  <si>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</si>
  <si>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</si>
  <si>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</si>
  <si>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</si>
  <si>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</si>
  <si>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</si>
  <si>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</si>
  <si>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</si>
  <si>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</si>
  <si>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</si>
  <si>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</si>
  <si>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</si>
  <si>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</si>
  <si>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</si>
  <si>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</si>
  <si>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</si>
  <si>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</si>
  <si>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</si>
  <si>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</si>
  <si>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</si>
  <si>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</si>
  <si>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</si>
  <si>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</si>
  <si>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</si>
  <si>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</si>
  <si>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</si>
  <si>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</si>
  <si>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</si>
  <si>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</si>
  <si>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</si>
  <si>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</si>
  <si>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</si>
  <si>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</si>
  <si>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</si>
  <si>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</si>
  <si>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</si>
  <si>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</si>
  <si>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</si>
  <si>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</si>
  <si>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</si>
  <si>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</si>
  <si>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</si>
  <si>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</si>
  <si>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</si>
  <si>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</si>
  <si>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</si>
  <si>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</si>
  <si>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</si>
  <si>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</si>
  <si>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</si>
  <si>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</si>
  <si>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</si>
  <si>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</si>
  <si>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</si>
  <si>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</si>
  <si>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</si>
  <si>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</si>
  <si>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</si>
  <si>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</si>
  <si>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</si>
  <si>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</si>
  <si>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</si>
  <si>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</si>
  <si>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</si>
  <si>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</si>
  <si>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</si>
  <si>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</si>
  <si>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</si>
  <si>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</si>
  <si>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</si>
  <si>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</si>
  <si>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</si>
  <si>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</si>
  <si>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</si>
  <si>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</si>
  <si>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</si>
  <si>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</si>
  <si>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</si>
  <si>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</si>
  <si>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</si>
  <si>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</si>
  <si>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</si>
  <si>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</si>
  <si>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</si>
  <si>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</si>
  <si>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</si>
  <si>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</si>
  <si>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</si>
  <si>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</si>
  <si>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</si>
  <si>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</si>
  <si>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</si>
  <si>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</si>
  <si>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</si>
  <si>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</si>
  <si>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</si>
  <si>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</si>
  <si>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</si>
  <si>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</si>
  <si>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</si>
  <si>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</si>
  <si>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</si>
  <si>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</si>
  <si>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</si>
  <si>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</si>
  <si>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</si>
  <si>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</si>
  <si>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</si>
  <si>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</si>
  <si>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</si>
  <si>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</si>
  <si>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</si>
  <si>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</si>
  <si>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</si>
  <si>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</si>
  <si>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</si>
  <si>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</si>
  <si>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</si>
  <si>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</si>
  <si>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</si>
  <si>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</si>
  <si>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</si>
  <si>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</si>
  <si>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</si>
  <si>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</si>
  <si>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</si>
  <si>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</si>
  <si>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</si>
  <si>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</si>
  <si>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</si>
  <si>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</si>
  <si>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</si>
  <si>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</si>
  <si>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</si>
  <si>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</si>
  <si>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</si>
  <si>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</si>
  <si>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</si>
  <si>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</si>
  <si>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</si>
  <si>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</si>
  <si>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</si>
  <si>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</si>
  <si>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</si>
  <si>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</si>
  <si>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</si>
  <si>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</si>
  <si>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</si>
  <si>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</si>
  <si>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</si>
  <si>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</si>
  <si>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</si>
  <si>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</si>
  <si>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</si>
  <si>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</si>
  <si>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</si>
  <si>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</si>
  <si>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</si>
  <si>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</si>
  <si>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</si>
  <si>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</si>
  <si>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</si>
  <si>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</si>
  <si>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</si>
  <si>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</si>
  <si>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</si>
  <si>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</si>
  <si>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</si>
  <si>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</si>
  <si>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</si>
  <si>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</si>
  <si>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</si>
  <si>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</si>
  <si>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</si>
  <si>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</si>
  <si>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</si>
  <si>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</si>
  <si>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</si>
  <si>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</si>
  <si>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</si>
  <si>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</si>
  <si>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</si>
  <si>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</si>
  <si>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</si>
  <si>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</si>
  <si>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</si>
  <si>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</si>
  <si>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</si>
  <si>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</si>
  <si>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</si>
  <si>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</si>
  <si>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</si>
  <si>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</si>
  <si>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</si>
  <si>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</si>
  <si>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</si>
  <si>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</si>
  <si>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</si>
  <si>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</si>
  <si>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</si>
  <si>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</si>
  <si>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</si>
  <si>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</si>
  <si>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</si>
  <si>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</si>
  <si>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</si>
  <si>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</si>
  <si>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</si>
  <si>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</si>
  <si>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</si>
  <si>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</si>
  <si>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</si>
  <si>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</si>
  <si>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</si>
  <si>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</si>
  <si>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</si>
  <si>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</si>
  <si>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</si>
  <si>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</si>
  <si>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</si>
  <si>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</si>
  <si>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</si>
  <si>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</si>
  <si>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</si>
  <si>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</si>
  <si>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</si>
  <si>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</si>
  <si>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</si>
  <si>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</si>
  <si>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</si>
  <si>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</si>
  <si>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</si>
  <si>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</si>
  <si>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</si>
  <si>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</si>
  <si>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</si>
  <si>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</si>
  <si>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</si>
  <si>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</si>
  <si>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</si>
  <si>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</si>
  <si>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</si>
  <si>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</si>
  <si>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</si>
  <si>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</si>
  <si>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</si>
  <si>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</si>
  <si>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</si>
  <si>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</si>
  <si>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</si>
  <si>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</si>
  <si>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</si>
  <si>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</si>
  <si>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</si>
  <si>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</si>
  <si>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</si>
  <si>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</si>
  <si>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</si>
  <si>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</si>
  <si>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</si>
  <si>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</si>
  <si>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</si>
  <si>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</si>
  <si>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</si>
  <si>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</si>
  <si>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</si>
  <si>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</si>
  <si>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</si>
  <si>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</si>
  <si>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</si>
  <si>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</si>
  <si>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</si>
  <si>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</si>
  <si>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</si>
  <si>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</si>
  <si>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</si>
  <si>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</si>
  <si>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</si>
  <si>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</si>
  <si>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</si>
  <si>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</si>
  <si>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</si>
  <si>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</si>
  <si>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</si>
  <si>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</si>
  <si>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</si>
  <si>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</si>
  <si>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</si>
  <si>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</si>
  <si>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</si>
  <si>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</si>
  <si>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</si>
  <si>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</si>
  <si>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</si>
  <si>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</si>
  <si>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</si>
  <si>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</si>
  <si>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</si>
  <si>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</si>
  <si>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</si>
  <si>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</si>
  <si>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</si>
  <si>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</si>
  <si>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</si>
  <si>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</si>
  <si>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</si>
  <si>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</si>
  <si>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</si>
  <si>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</si>
  <si>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</si>
  <si>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</si>
  <si>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</si>
  <si>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</si>
  <si>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</si>
  <si>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</si>
  <si>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</si>
  <si>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</si>
  <si>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</si>
  <si>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</si>
  <si>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</si>
  <si>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</si>
  <si>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</si>
  <si>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</si>
  <si>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</si>
  <si>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</si>
  <si>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</si>
  <si>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</si>
  <si>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</si>
  <si>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</si>
  <si>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</si>
  <si>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</si>
  <si>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</si>
  <si>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</si>
  <si>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</si>
  <si>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</si>
  <si>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</si>
  <si>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</si>
  <si>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</si>
  <si>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</si>
  <si>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</si>
  <si>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</si>
  <si>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</si>
  <si>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</si>
  <si>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</si>
  <si>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</si>
  <si>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</si>
  <si>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</si>
  <si>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</si>
  <si>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</si>
  <si>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</si>
  <si>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</si>
  <si>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</si>
  <si>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</si>
  <si>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</si>
  <si>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</si>
  <si>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</si>
  <si>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</si>
  <si>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</si>
  <si>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</si>
  <si>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</si>
  <si>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</si>
  <si>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</si>
  <si>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</si>
  <si>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</si>
  <si>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</si>
  <si>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</si>
  <si>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</si>
  <si>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</si>
  <si>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</si>
  <si>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</si>
  <si>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</si>
  <si>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</si>
  <si>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</si>
  <si>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</si>
  <si>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</si>
  <si>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</si>
  <si>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</si>
  <si>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</si>
  <si>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</si>
  <si>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</si>
  <si>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</si>
  <si>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</si>
  <si>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</si>
  <si>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</si>
  <si>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</si>
  <si>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</si>
  <si>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</si>
  <si>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</si>
  <si>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</si>
  <si>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</si>
  <si>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</si>
  <si>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</si>
  <si>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</si>
  <si>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</si>
  <si>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</si>
  <si>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</si>
  <si>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</si>
  <si>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</si>
  <si>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</si>
  <si>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</si>
  <si>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</si>
  <si>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</si>
  <si>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</si>
  <si>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</si>
  <si>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</si>
  <si>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</si>
  <si>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</si>
  <si>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</si>
  <si>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</si>
  <si>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</si>
  <si>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</si>
  <si>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</si>
  <si>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</si>
  <si>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</si>
  <si>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</si>
  <si>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</si>
  <si>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</si>
  <si>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</si>
  <si>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</si>
  <si>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</si>
  <si>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</si>
  <si>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</si>
  <si>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</si>
  <si>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</si>
  <si>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</si>
  <si>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</si>
  <si>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</si>
  <si>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</si>
  <si>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</si>
  <si>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</si>
  <si>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</si>
  <si>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</si>
  <si>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</si>
  <si>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</si>
  <si>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</si>
  <si>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</si>
  <si>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</si>
  <si>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</si>
  <si>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</si>
  <si>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</si>
  <si>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</si>
  <si>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</si>
  <si>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</si>
  <si>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</si>
  <si>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</si>
  <si>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</si>
  <si>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</si>
  <si>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</si>
  <si>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</si>
  <si>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</si>
  <si>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</si>
  <si>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</si>
  <si>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</si>
  <si>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</si>
  <si>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</si>
  <si>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</si>
  <si>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</si>
  <si>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</si>
  <si>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</si>
  <si>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</si>
  <si>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</si>
  <si>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</si>
  <si>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</si>
  <si>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</si>
  <si>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</si>
  <si>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</si>
  <si>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</si>
  <si>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</si>
  <si>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</si>
  <si>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</si>
  <si>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</si>
  <si>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</si>
  <si>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</si>
  <si>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</si>
  <si>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</si>
  <si>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</si>
  <si>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</si>
  <si>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</si>
  <si>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</si>
  <si>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</si>
  <si>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</si>
  <si>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</si>
  <si>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</si>
  <si>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</si>
  <si>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</si>
  <si>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</si>
  <si>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</si>
  <si>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</si>
  <si>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</si>
  <si>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</si>
  <si>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</si>
  <si>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</si>
  <si>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</si>
  <si>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</si>
  <si>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</si>
  <si>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</si>
  <si>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</si>
  <si>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</si>
  <si>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</si>
  <si>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</si>
  <si>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</si>
  <si>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</si>
  <si>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</si>
  <si>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</si>
  <si>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</si>
  <si>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</si>
  <si>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</si>
  <si>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</si>
  <si>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</si>
  <si>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</si>
  <si>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</si>
  <si>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</si>
  <si>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</si>
  <si>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</si>
  <si>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</si>
  <si>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</si>
  <si>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</si>
  <si>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</si>
  <si>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</si>
  <si>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</si>
  <si>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</si>
  <si>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</si>
  <si>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</si>
  <si>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</si>
  <si>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</si>
  <si>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</si>
  <si>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</si>
  <si>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</si>
  <si>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</si>
  <si>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</si>
  <si>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</si>
  <si>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</si>
  <si>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</si>
  <si>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</si>
  <si>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</si>
  <si>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</si>
  <si>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</si>
  <si>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</si>
  <si>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</si>
  <si>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</si>
  <si>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</si>
  <si>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</si>
  <si>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</si>
  <si>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</si>
  <si>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</si>
  <si>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</si>
  <si>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</si>
  <si>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</si>
  <si>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</si>
  <si>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</si>
  <si>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</si>
  <si>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</si>
  <si>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</si>
  <si>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</si>
  <si>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</si>
  <si>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</si>
  <si>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</si>
  <si>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</si>
  <si>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</si>
  <si>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</si>
  <si>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</si>
  <si>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</si>
  <si>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</si>
  <si>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</si>
  <si>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</si>
  <si>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</si>
  <si>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</si>
  <si>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</si>
  <si>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</si>
  <si>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</si>
  <si>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</si>
  <si>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</si>
  <si>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</si>
  <si>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</si>
  <si>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</si>
  <si>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</si>
  <si>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</si>
  <si>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</si>
  <si>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</si>
  <si>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</si>
  <si>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</si>
  <si>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</si>
  <si>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</si>
  <si>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</si>
  <si>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</si>
  <si>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</si>
  <si>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</si>
  <si>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</si>
  <si>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</si>
  <si>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</si>
  <si>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</si>
  <si>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</si>
  <si>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</si>
  <si>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</si>
  <si>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</si>
  <si>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</si>
  <si>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</si>
  <si>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</si>
  <si>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</si>
  <si>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</si>
  <si>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</si>
  <si>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</si>
  <si>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</si>
  <si>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</si>
  <si>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</si>
  <si>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</si>
  <si>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</si>
  <si>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</si>
  <si>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</si>
  <si>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</si>
  <si>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</si>
  <si>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</si>
  <si>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</si>
  <si>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</si>
  <si>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</si>
  <si>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</si>
  <si>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</si>
  <si>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</si>
  <si>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</si>
  <si>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</si>
  <si>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</si>
  <si>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</si>
  <si>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</si>
  <si>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</si>
  <si>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</si>
  <si>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</si>
  <si>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</si>
  <si>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</si>
  <si>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</si>
  <si>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</si>
  <si>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</si>
  <si>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</si>
  <si>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</si>
  <si>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</si>
  <si>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</si>
  <si>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</si>
  <si>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</si>
  <si>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</si>
  <si>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</si>
  <si>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</si>
  <si>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</si>
  <si>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</si>
  <si>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</si>
  <si>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</si>
  <si>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</si>
  <si>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</si>
  <si>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</si>
  <si>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</si>
  <si>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</si>
  <si>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</si>
  <si>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</si>
  <si>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</si>
  <si>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</si>
  <si>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</si>
  <si>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</si>
  <si>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</si>
  <si>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</si>
  <si>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</si>
  <si>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</si>
  <si>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</si>
  <si>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</si>
  <si>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</si>
  <si>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</si>
  <si>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</si>
  <si>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</si>
  <si>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</si>
  <si>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</si>
  <si>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</si>
  <si>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</si>
  <si>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</si>
  <si>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</si>
  <si>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</si>
  <si>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</si>
  <si>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</si>
  <si>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</si>
  <si>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</si>
  <si>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</si>
  <si>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</si>
  <si>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</si>
  <si>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</si>
  <si>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</si>
  <si>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</si>
  <si>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</si>
  <si>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</si>
  <si>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</si>
  <si>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</si>
  <si>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</si>
  <si>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</si>
  <si>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</si>
  <si>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</si>
  <si>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</si>
  <si>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</si>
  <si>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</si>
  <si>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</si>
  <si>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</si>
  <si>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</si>
  <si>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</si>
  <si>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</si>
  <si>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</si>
  <si>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</si>
  <si>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</si>
  <si>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</si>
  <si>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</si>
  <si>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</si>
  <si>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</si>
  <si>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</si>
  <si>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</si>
  <si>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</si>
  <si>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</si>
  <si>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</si>
  <si>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</si>
  <si>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</si>
  <si>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</si>
  <si>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</si>
  <si>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</si>
  <si>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</si>
  <si>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</si>
  <si>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</si>
  <si>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</si>
  <si>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</si>
  <si>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</si>
  <si>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</si>
  <si>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</si>
  <si>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</si>
  <si>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</si>
  <si>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</si>
  <si>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</si>
  <si>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</si>
  <si>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</si>
  <si>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</si>
  <si>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</si>
  <si>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</si>
  <si>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</si>
  <si>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</si>
  <si>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</si>
  <si>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</si>
  <si>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</si>
  <si>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</si>
  <si>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</si>
  <si>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</si>
  <si>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</si>
  <si>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</si>
  <si>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</si>
  <si>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</si>
  <si>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</si>
  <si>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</si>
  <si>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</si>
  <si>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</si>
  <si>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</si>
  <si>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</si>
  <si>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</si>
  <si>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</si>
  <si>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</si>
  <si>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</si>
  <si>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</si>
  <si>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</si>
  <si>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</si>
  <si>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</si>
  <si>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</si>
  <si>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</si>
  <si>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</si>
  <si>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</si>
  <si>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</si>
  <si>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</si>
  <si>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</si>
  <si>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</si>
  <si>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</si>
  <si>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</si>
  <si>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</si>
  <si>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</si>
  <si>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</si>
  <si>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</si>
  <si>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</si>
  <si>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</si>
  <si>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</si>
  <si>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</si>
  <si>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</si>
  <si>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</si>
  <si>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</si>
  <si>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</si>
  <si>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</si>
  <si>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</si>
  <si>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</si>
  <si>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</si>
  <si>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</si>
  <si>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</si>
  <si>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</si>
  <si>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</si>
  <si>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</si>
  <si>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</si>
  <si>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</si>
  <si>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</si>
  <si>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</si>
  <si>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</si>
  <si>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</si>
  <si>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</si>
  <si>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</si>
  <si>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</si>
  <si>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</si>
  <si>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</si>
  <si>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</si>
  <si>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</si>
  <si>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</si>
  <si>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</si>
  <si>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</si>
  <si>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</si>
  <si>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</si>
  <si>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</si>
  <si>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</si>
  <si>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</si>
  <si>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</si>
  <si>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</si>
  <si>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</si>
  <si>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</si>
  <si>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</si>
  <si>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</si>
  <si>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</si>
  <si>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</si>
  <si>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</si>
  <si>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</si>
  <si>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</si>
  <si>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</si>
  <si>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</si>
  <si>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</si>
  <si>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</si>
  <si>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</si>
  <si>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</si>
  <si>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</si>
  <si>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</si>
  <si>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</si>
  <si>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</si>
  <si>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</si>
  <si>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</si>
  <si>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</si>
  <si>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</si>
  <si>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</si>
  <si>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</si>
  <si>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</si>
  <si>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</si>
  <si>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</si>
  <si>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</si>
  <si>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</si>
  <si>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</si>
  <si>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</si>
  <si>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</si>
  <si>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</si>
  <si>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</si>
  <si>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</si>
  <si>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</si>
  <si>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</si>
  <si>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</si>
  <si>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</si>
  <si>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</si>
  <si>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</si>
  <si>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</si>
  <si>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</si>
  <si>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</si>
  <si>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</si>
  <si>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</si>
  <si>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</si>
  <si>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</si>
  <si>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</si>
  <si>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</si>
  <si>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</si>
  <si>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</si>
  <si>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</si>
  <si>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</si>
  <si>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</si>
  <si>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</si>
  <si>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</si>
  <si>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</si>
  <si>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</si>
  <si>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</si>
  <si>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</si>
  <si>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</si>
  <si>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</si>
  <si>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</si>
  <si>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</si>
  <si>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</si>
  <si>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</si>
  <si>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</si>
  <si>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</si>
  <si>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</si>
  <si>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</si>
  <si>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</si>
  <si>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</si>
  <si>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</si>
  <si>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</si>
  <si>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</si>
  <si>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</si>
  <si>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</si>
  <si>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</si>
  <si>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</si>
  <si>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</si>
  <si>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</si>
  <si>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</si>
  <si>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</si>
  <si>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</si>
  <si>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</si>
  <si>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</si>
  <si>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</si>
  <si>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</si>
  <si>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</si>
  <si>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</si>
  <si>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</si>
  <si>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</si>
  <si>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</si>
  <si>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</si>
  <si>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</si>
  <si>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</si>
  <si>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</si>
  <si>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</si>
  <si>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</si>
  <si>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</si>
  <si>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</si>
  <si>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</si>
  <si>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</si>
  <si>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</si>
  <si>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</si>
  <si>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</si>
  <si>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</si>
  <si>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</si>
  <si>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</si>
  <si>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</si>
  <si>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</si>
  <si>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</si>
  <si>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</si>
  <si>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</si>
  <si>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</si>
  <si>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</si>
  <si>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</si>
  <si>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</si>
  <si>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</si>
  <si>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</si>
  <si>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</si>
  <si>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</si>
  <si>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</si>
  <si>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</si>
  <si>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</si>
  <si>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</si>
  <si>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</si>
  <si>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</si>
  <si>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</si>
  <si>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</si>
  <si>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</si>
  <si>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</si>
  <si>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</si>
  <si>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</si>
  <si>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</si>
  <si>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</si>
  <si>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</si>
  <si>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</si>
  <si>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</si>
  <si>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</si>
  <si>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</si>
  <si>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</si>
  <si>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</si>
  <si>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</si>
  <si>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</si>
  <si>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</si>
  <si>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</si>
  <si>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</si>
  <si>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</si>
  <si>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</si>
  <si>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</si>
  <si>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</si>
  <si>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</si>
  <si>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</si>
  <si>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</si>
  <si>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</si>
  <si>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</si>
  <si>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</si>
  <si>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</si>
  <si>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</si>
  <si>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</si>
  <si>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</si>
  <si>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</si>
  <si>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</si>
  <si>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</si>
  <si>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</si>
  <si>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</si>
  <si>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</si>
  <si>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</si>
  <si>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</si>
  <si>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</si>
  <si>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</si>
  <si>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</si>
  <si>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</si>
  <si>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</si>
  <si>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</si>
  <si>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</si>
  <si>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</si>
  <si>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</si>
  <si>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</si>
  <si>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</si>
  <si>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</si>
  <si>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</si>
  <si>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</si>
  <si>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</si>
  <si>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</si>
  <si>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</si>
  <si>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</si>
  <si>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</si>
  <si>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</si>
  <si>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</si>
  <si>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</si>
  <si>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</si>
  <si>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</si>
  <si>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</si>
  <si>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</si>
  <si>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</si>
  <si>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</si>
  <si>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</si>
  <si>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</si>
  <si>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</si>
  <si>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</si>
  <si>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</si>
  <si>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</si>
  <si>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</si>
  <si>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</si>
  <si>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</si>
  <si>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</si>
  <si>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</si>
  <si>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</si>
  <si>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</si>
  <si>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</si>
  <si>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</si>
  <si>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</si>
  <si>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</si>
  <si>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</si>
  <si>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</si>
  <si>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</si>
  <si>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</si>
  <si>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</si>
  <si>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</si>
  <si>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</si>
  <si>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</si>
  <si>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</si>
  <si>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</si>
  <si>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</si>
  <si>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</si>
  <si>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</si>
  <si>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</si>
  <si>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</si>
  <si>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</si>
  <si>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</si>
  <si>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</si>
  <si>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</si>
  <si>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</si>
  <si>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</si>
  <si>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</si>
  <si>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</si>
  <si>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</si>
  <si>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</si>
  <si>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</si>
  <si>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</si>
  <si>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</si>
  <si>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</si>
  <si>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</si>
  <si>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</si>
  <si>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</si>
  <si>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</si>
  <si>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</si>
  <si>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</si>
  <si>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</si>
  <si>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</si>
  <si>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</si>
  <si>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</si>
  <si>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</si>
  <si>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</si>
  <si>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</si>
  <si>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</si>
  <si>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</si>
  <si>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</si>
  <si>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</si>
  <si>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</si>
  <si>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</si>
  <si>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</si>
  <si>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</si>
  <si>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</si>
  <si>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</si>
  <si>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</si>
  <si>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</si>
  <si>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</si>
  <si>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</si>
  <si>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</si>
  <si>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</si>
  <si>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</si>
  <si>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</si>
  <si>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</si>
  <si>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</si>
  <si>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</si>
  <si>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</si>
  <si>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</si>
  <si>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</si>
  <si>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</si>
  <si>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</si>
  <si>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</si>
  <si>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</si>
  <si>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</si>
  <si>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</si>
  <si>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</si>
  <si>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</si>
  <si>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</si>
  <si>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</si>
  <si>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</si>
  <si>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</si>
  <si>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</si>
  <si>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</si>
  <si>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</si>
  <si>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</si>
  <si>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</si>
  <si>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</si>
  <si>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</si>
  <si>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</si>
  <si>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</si>
  <si>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</si>
  <si>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</si>
  <si>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</si>
  <si>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</si>
  <si>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</si>
  <si>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</si>
  <si>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</si>
  <si>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</si>
  <si>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</si>
  <si>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</si>
  <si>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</si>
  <si>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</si>
  <si>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</si>
  <si>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</si>
  <si>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</si>
  <si>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</si>
  <si>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</si>
  <si>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</si>
  <si>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</si>
  <si>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</si>
  <si>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</si>
  <si>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</si>
  <si>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</si>
  <si>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</si>
  <si>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</si>
  <si>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</si>
  <si>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</si>
  <si>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</si>
  <si>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</si>
  <si>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</si>
  <si>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</si>
  <si>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</si>
  <si>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</si>
  <si>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</si>
  <si>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</si>
  <si>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</si>
  <si>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</si>
  <si>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</si>
  <si>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</si>
  <si>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</si>
  <si>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</si>
  <si>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</si>
  <si>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</si>
  <si>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</si>
  <si>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</si>
  <si>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</si>
  <si>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</si>
  <si>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</si>
  <si>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</si>
  <si>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</si>
  <si>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</si>
  <si>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</si>
  <si>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</si>
  <si>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</si>
  <si>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</si>
  <si>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</si>
  <si>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</si>
  <si>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</si>
  <si>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</si>
  <si>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</si>
  <si>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</si>
  <si>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</si>
  <si>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</si>
  <si>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</si>
  <si>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</si>
  <si>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</si>
  <si>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</si>
  <si>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</si>
  <si>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</si>
  <si>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</si>
  <si>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</si>
  <si>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</si>
  <si>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</si>
  <si>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</si>
  <si>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</si>
  <si>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</si>
  <si>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</si>
  <si>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</si>
  <si>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</si>
  <si>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</si>
  <si>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</si>
  <si>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</si>
  <si>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</si>
  <si>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</si>
  <si>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</si>
  <si>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</si>
  <si>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</si>
  <si>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</si>
  <si>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</si>
  <si>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</si>
  <si>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</si>
  <si>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</si>
  <si>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</si>
  <si>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</si>
  <si>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</si>
  <si>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</si>
  <si>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</si>
  <si>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</si>
  <si>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</si>
  <si>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</si>
  <si>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</si>
  <si>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</si>
  <si>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</si>
  <si>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</si>
  <si>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</si>
  <si>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</si>
  <si>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</si>
  <si>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</si>
  <si>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</si>
  <si>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</si>
  <si>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</si>
  <si>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</si>
  <si>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</si>
  <si>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</si>
  <si>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</si>
  <si>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</si>
  <si>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</si>
  <si>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</si>
  <si>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</si>
  <si>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</si>
  <si>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</si>
  <si>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</si>
  <si>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</si>
  <si>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</si>
  <si>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</si>
  <si>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</si>
  <si>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</si>
  <si>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</si>
  <si>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</si>
  <si>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</si>
  <si>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</si>
  <si>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</si>
  <si>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</si>
  <si>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</si>
  <si>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</si>
  <si>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</si>
  <si>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</si>
  <si>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</si>
  <si>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</si>
  <si>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</si>
  <si>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</si>
  <si>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</si>
  <si>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</si>
  <si>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</si>
  <si>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</si>
  <si>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</si>
  <si>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</si>
  <si>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</si>
  <si>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</si>
  <si>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</si>
  <si>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</si>
  <si>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</si>
  <si>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</si>
  <si>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</si>
  <si>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</si>
  <si>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</si>
  <si>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</si>
  <si>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</si>
  <si>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</si>
  <si>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</si>
  <si>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</si>
  <si>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</si>
  <si>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</si>
  <si>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</si>
  <si>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</si>
  <si>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</si>
  <si>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</si>
  <si>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</si>
  <si>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</si>
  <si>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</si>
  <si>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</si>
  <si>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</si>
  <si>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</si>
  <si>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</si>
  <si>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</si>
  <si>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</si>
  <si>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</si>
  <si>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</si>
  <si>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</si>
  <si>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</si>
  <si>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</si>
  <si>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</si>
  <si>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</si>
  <si>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</si>
  <si>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</si>
  <si>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</si>
  <si>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</si>
  <si>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</si>
  <si>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</si>
  <si>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</si>
  <si>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</si>
  <si>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</si>
  <si>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</si>
  <si>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</si>
  <si>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</si>
  <si>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</si>
  <si>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</si>
  <si>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</si>
  <si>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</si>
  <si>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</si>
  <si>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</si>
  <si>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</si>
  <si>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</si>
  <si>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</si>
  <si>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</si>
  <si>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</si>
  <si>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</si>
  <si>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</si>
  <si>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</si>
  <si>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</si>
  <si>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</si>
  <si>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</si>
  <si>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</si>
  <si>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</si>
  <si>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</si>
  <si>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</si>
  <si>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</si>
  <si>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</si>
  <si>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</si>
  <si>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</si>
  <si>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</si>
  <si>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</si>
  <si>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</si>
  <si>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</si>
  <si>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</si>
  <si>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</si>
  <si>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</si>
  <si>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</si>
  <si>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</si>
  <si>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</si>
  <si>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</si>
  <si>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</si>
  <si>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</si>
  <si>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</si>
  <si>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</si>
  <si>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</si>
  <si>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</si>
  <si>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</si>
  <si>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</si>
  <si>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</si>
  <si>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</si>
  <si>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</si>
  <si>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</si>
  <si>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</si>
  <si>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</si>
  <si>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</si>
  <si>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</si>
  <si>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</si>
  <si>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</si>
  <si>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</si>
  <si>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</si>
  <si>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</si>
  <si>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</si>
  <si>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</si>
  <si>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</si>
  <si>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</si>
  <si>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</si>
  <si>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</si>
  <si>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</si>
  <si>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</si>
  <si>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</si>
  <si>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</si>
  <si>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</si>
  <si>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</si>
  <si>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</si>
  <si>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</si>
  <si>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</si>
  <si>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</si>
  <si>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</si>
  <si>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</si>
  <si>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</si>
  <si>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</si>
  <si>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</si>
  <si>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</si>
  <si>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</si>
  <si>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</si>
  <si>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</si>
  <si>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</si>
  <si>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</si>
  <si>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</si>
  <si>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</si>
  <si>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</si>
  <si>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</si>
  <si>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</si>
  <si>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</si>
  <si>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</si>
  <si>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</si>
  <si>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</si>
  <si>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</si>
  <si>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</si>
  <si>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</si>
  <si>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</si>
  <si>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</si>
  <si>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</si>
  <si>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</si>
  <si>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</si>
  <si>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</si>
  <si>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</si>
  <si>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</si>
  <si>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</si>
  <si>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</si>
  <si>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</si>
  <si>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</si>
  <si>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</si>
  <si>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</si>
  <si>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</si>
  <si>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</si>
  <si>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</si>
  <si>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</si>
  <si>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</si>
  <si>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</si>
  <si>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</si>
  <si>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</si>
  <si>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</si>
  <si>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</si>
  <si>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</si>
  <si>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</si>
  <si>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</si>
  <si>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</si>
  <si>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</si>
  <si>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</si>
  <si>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</si>
  <si>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</si>
  <si>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</si>
  <si>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</si>
  <si>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</si>
  <si>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</si>
  <si>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</si>
  <si>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</si>
  <si>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</si>
  <si>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</si>
  <si>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</si>
  <si>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</si>
  <si>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</si>
  <si>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</si>
  <si>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</si>
  <si>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</si>
  <si>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</si>
  <si>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</si>
  <si>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</si>
  <si>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</si>
  <si>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</si>
  <si>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</si>
  <si>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</si>
  <si>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</si>
  <si>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</si>
  <si>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</si>
  <si>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</si>
  <si>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</si>
  <si>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</si>
  <si>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</si>
  <si>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</si>
  <si>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</si>
  <si>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</si>
  <si>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</si>
  <si>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</si>
  <si>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</si>
  <si>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</si>
  <si>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</si>
  <si>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</si>
  <si>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</si>
  <si>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</si>
  <si>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</si>
  <si>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</si>
  <si>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</si>
  <si>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</si>
  <si>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</si>
  <si>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</si>
  <si>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</si>
  <si>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</si>
  <si>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</si>
  <si>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</si>
  <si>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</si>
  <si>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</si>
  <si>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</si>
  <si>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</si>
  <si>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</si>
  <si>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</si>
  <si>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</si>
  <si>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</si>
  <si>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</si>
  <si>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</si>
  <si>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</si>
  <si>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</si>
  <si>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</si>
  <si>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</si>
  <si>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</si>
  <si>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</si>
  <si>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</si>
  <si>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</si>
  <si>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</si>
  <si>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</si>
  <si>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</si>
  <si>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</si>
  <si>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</si>
  <si>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</si>
  <si>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</si>
  <si>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</si>
  <si>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</si>
  <si>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</si>
  <si>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</si>
  <si>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</si>
  <si>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</si>
  <si>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</si>
  <si>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</si>
  <si>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</si>
  <si>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</si>
  <si>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</si>
  <si>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</si>
  <si>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</si>
  <si>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</si>
  <si>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</si>
  <si>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</si>
  <si>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</si>
  <si>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</si>
  <si>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</si>
  <si>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</si>
  <si>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</si>
  <si>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</si>
  <si>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</si>
  <si>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</si>
  <si>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</si>
  <si>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</si>
  <si>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</si>
  <si>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</si>
  <si>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</si>
  <si>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</si>
  <si>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</si>
  <si>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</si>
  <si>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</si>
  <si>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</si>
  <si>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</si>
  <si>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</si>
  <si>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</si>
  <si>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</si>
  <si>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</si>
  <si>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</si>
  <si>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</si>
  <si>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</si>
  <si>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</si>
  <si>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</si>
  <si>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</si>
  <si>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</si>
  <si>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</si>
  <si>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</si>
  <si>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</si>
  <si>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</si>
  <si>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</si>
  <si>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</si>
  <si>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</si>
  <si>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</si>
  <si>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</si>
  <si>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</si>
  <si>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</si>
  <si>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</si>
  <si>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</si>
  <si>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</si>
  <si>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</si>
  <si>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</si>
  <si>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</si>
  <si>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</si>
  <si>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</si>
  <si>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</si>
  <si>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</si>
  <si>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</si>
  <si>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</si>
  <si>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</si>
  <si>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</si>
  <si>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</si>
  <si>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</si>
  <si>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</si>
  <si>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</si>
  <si>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</si>
  <si>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</si>
  <si>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</si>
  <si>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</si>
  <si>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</si>
  <si>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</si>
  <si>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</si>
  <si>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</si>
  <si>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</si>
  <si>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</si>
  <si>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</si>
  <si>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</si>
  <si>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</si>
  <si>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</si>
  <si>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</si>
  <si>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</si>
  <si>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</si>
  <si>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</si>
  <si>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</si>
  <si>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</si>
  <si>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</si>
  <si>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</si>
  <si>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</si>
  <si>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</si>
  <si>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</si>
  <si>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</si>
  <si>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</si>
  <si>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</si>
  <si>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</si>
  <si>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</si>
  <si>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</si>
  <si>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</si>
  <si>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</si>
  <si>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</si>
  <si>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</si>
  <si>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</si>
  <si>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</si>
  <si>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</si>
  <si>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</si>
  <si>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</si>
  <si>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</si>
  <si>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</si>
  <si>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</si>
  <si>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</si>
  <si>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</si>
  <si>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</si>
  <si>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</si>
  <si>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</si>
  <si>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</si>
  <si>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</si>
  <si>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</si>
  <si>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</si>
  <si>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</si>
  <si>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</si>
  <si>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</si>
  <si>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</si>
  <si>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</si>
  <si>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</si>
  <si>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</si>
  <si>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</si>
  <si>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</si>
  <si>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</si>
  <si>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</si>
  <si>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</si>
  <si>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</si>
  <si>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</si>
  <si>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</si>
  <si>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</si>
  <si>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</si>
  <si>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</si>
  <si>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</si>
  <si>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</si>
  <si>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</si>
  <si>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</si>
  <si>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</si>
  <si>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</si>
  <si>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</si>
  <si>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</si>
  <si>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</si>
  <si>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</si>
  <si>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</si>
  <si>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</si>
  <si>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</si>
  <si>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</si>
  <si>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</si>
  <si>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</si>
  <si>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</si>
  <si>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</si>
  <si>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</si>
  <si>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</si>
  <si>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</si>
  <si>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</si>
  <si>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</si>
  <si>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</si>
  <si>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</si>
  <si>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</si>
  <si>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</si>
  <si>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</si>
  <si>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</si>
  <si>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</si>
  <si>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</si>
  <si>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</si>
  <si>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</si>
  <si>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</si>
  <si>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</si>
  <si>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</si>
  <si>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</si>
  <si>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</si>
  <si>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</si>
  <si>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</si>
  <si>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</si>
  <si>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</si>
  <si>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</si>
  <si>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</si>
  <si>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</si>
  <si>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</si>
  <si>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</si>
  <si>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</si>
  <si>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</si>
  <si>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</si>
  <si>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</si>
  <si>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</si>
  <si>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</si>
  <si>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</si>
  <si>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</si>
  <si>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</si>
  <si>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</si>
  <si>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</si>
  <si>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</si>
  <si>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</si>
  <si>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</si>
  <si>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</si>
  <si>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</si>
  <si>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</si>
  <si>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</si>
  <si>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</si>
  <si>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</si>
  <si>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</si>
  <si>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</si>
  <si>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</si>
  <si>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</si>
  <si>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</si>
  <si>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</si>
  <si>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</si>
  <si>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</si>
  <si>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</si>
  <si>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</si>
  <si>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</si>
  <si>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</si>
  <si>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</si>
  <si>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</si>
  <si>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</si>
  <si>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</si>
  <si>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</si>
  <si>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</si>
  <si>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</si>
  <si>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</si>
  <si>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</si>
  <si>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</si>
  <si>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</si>
  <si>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</si>
  <si>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</si>
  <si>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</si>
  <si>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</si>
  <si>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</si>
  <si>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</si>
  <si>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</si>
  <si>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</si>
  <si>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</si>
  <si>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</si>
  <si>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</si>
  <si>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</si>
  <si>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</si>
  <si>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</si>
  <si>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</si>
  <si>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</si>
  <si>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</si>
  <si>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</si>
  <si>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</si>
  <si>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</si>
  <si>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</si>
  <si>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</si>
  <si>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</si>
  <si>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</si>
  <si>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</si>
  <si>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</si>
  <si>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</si>
  <si>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</si>
  <si>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</si>
  <si>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</si>
  <si>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</si>
  <si>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</si>
  <si>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</si>
  <si>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</si>
  <si>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</si>
  <si>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</si>
  <si>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</si>
  <si>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</si>
  <si>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</si>
  <si>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</si>
  <si>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</si>
  <si>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</si>
  <si>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</si>
  <si>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</si>
  <si>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</si>
  <si>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</si>
  <si>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</si>
  <si>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</si>
  <si>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</si>
  <si>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</si>
  <si>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</si>
  <si>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</si>
  <si>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</si>
  <si>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</si>
  <si>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</si>
  <si>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</si>
  <si>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</si>
  <si>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</si>
  <si>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</si>
  <si>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</si>
  <si>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</si>
  <si>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</si>
  <si>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</si>
  <si>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</si>
  <si>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</si>
  <si>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</si>
  <si>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</si>
  <si>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</si>
  <si>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</si>
  <si>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</si>
  <si>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</si>
  <si>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</si>
  <si>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</si>
  <si>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</si>
  <si>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</si>
  <si>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</si>
  <si>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</si>
  <si>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</si>
  <si>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</si>
  <si>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</si>
  <si>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</si>
  <si>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</si>
  <si>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</si>
  <si>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</si>
  <si>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</si>
  <si>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</si>
  <si>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</si>
  <si>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</si>
  <si>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</si>
  <si>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</si>
  <si>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</si>
  <si>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</si>
  <si>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</si>
  <si>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</si>
  <si>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</si>
  <si>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</si>
  <si>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</si>
  <si>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</si>
  <si>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</si>
  <si>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</si>
  <si>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</si>
  <si>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</si>
  <si>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</si>
  <si>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</si>
  <si>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</si>
  <si>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</si>
  <si>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</si>
  <si>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</si>
  <si>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</si>
  <si>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</si>
  <si>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</si>
  <si>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</si>
  <si>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</si>
  <si>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</si>
  <si>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</si>
  <si>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</si>
  <si>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</si>
  <si>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</si>
  <si>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</si>
  <si>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</si>
  <si>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</si>
  <si>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</si>
  <si>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</si>
  <si>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</si>
  <si>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</si>
  <si>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</si>
  <si>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</si>
  <si>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</si>
  <si>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</si>
  <si>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</si>
  <si>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</si>
  <si>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</si>
  <si>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</si>
  <si>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</si>
  <si>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</si>
  <si>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</si>
  <si>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</si>
  <si>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</si>
  <si>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</si>
  <si>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</si>
  <si>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</si>
  <si>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</si>
  <si>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</si>
  <si>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</si>
  <si>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</si>
  <si>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</si>
  <si>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</si>
  <si>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</si>
  <si>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</si>
  <si>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</si>
  <si>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</si>
  <si>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</si>
  <si>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</si>
  <si>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</si>
  <si>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</si>
  <si>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</si>
  <si>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</si>
  <si>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</si>
  <si>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</si>
  <si>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</si>
  <si>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</si>
  <si>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</si>
  <si>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</si>
  <si>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</si>
  <si>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</si>
  <si>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</si>
  <si>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</si>
  <si>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</si>
  <si>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</si>
  <si>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</si>
  <si>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</si>
  <si>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</si>
  <si>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</si>
  <si>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</si>
  <si>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</si>
  <si>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</si>
  <si>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</si>
  <si>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</si>
  <si>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</si>
  <si>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</si>
  <si>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</si>
  <si>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</si>
  <si>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</si>
  <si>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</si>
  <si>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</si>
  <si>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</si>
  <si>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</si>
  <si>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</si>
  <si>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</si>
  <si>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</si>
  <si>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</si>
  <si>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</si>
  <si>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</si>
  <si>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</si>
  <si>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</si>
  <si>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</si>
  <si>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</si>
  <si>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</si>
  <si>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</si>
  <si>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</si>
  <si>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</si>
  <si>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</si>
  <si>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</si>
  <si>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</si>
  <si>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</si>
  <si>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</si>
  <si>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</si>
  <si>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</si>
  <si>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</si>
  <si>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</si>
  <si>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</si>
  <si>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</si>
  <si>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</si>
  <si>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</si>
  <si>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</si>
  <si>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</si>
  <si>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</si>
  <si>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</si>
  <si>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</si>
  <si>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</si>
  <si>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</si>
  <si>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</si>
  <si>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</si>
  <si>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</si>
  <si>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</si>
  <si>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</si>
  <si>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</si>
  <si>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</si>
  <si>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</si>
  <si>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</si>
  <si>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</si>
  <si>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</si>
  <si>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</si>
  <si>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</si>
  <si>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</si>
  <si>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</si>
  <si>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</si>
  <si>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</si>
  <si>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</si>
  <si>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</si>
  <si>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</si>
  <si>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</si>
  <si>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</si>
  <si>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</si>
  <si>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</si>
  <si>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</si>
  <si>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</si>
  <si>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</si>
  <si>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</si>
  <si>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</si>
  <si>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</si>
  <si>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</si>
  <si>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</si>
  <si>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</si>
  <si>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</si>
  <si>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</si>
  <si>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</si>
  <si>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</si>
  <si>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</si>
  <si>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</si>
  <si>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</si>
  <si>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</si>
  <si>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</si>
  <si>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</si>
  <si>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</si>
  <si>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</si>
  <si>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</si>
  <si>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</si>
  <si>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</si>
  <si>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</si>
  <si>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</si>
  <si>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</si>
  <si>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</si>
  <si>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</si>
  <si>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</si>
  <si>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</si>
  <si>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</si>
  <si>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</si>
  <si>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</si>
  <si>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</si>
  <si>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</si>
  <si>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</si>
  <si>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</si>
  <si>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</si>
  <si>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</si>
  <si>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</si>
  <si>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</si>
  <si>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</si>
  <si>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</si>
  <si>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</si>
  <si>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</si>
  <si>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</si>
  <si>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</si>
  <si>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</si>
  <si>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</si>
  <si>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</si>
  <si>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</si>
  <si>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</si>
  <si>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</si>
  <si>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</si>
  <si>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</si>
  <si>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</si>
  <si>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</si>
  <si>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</si>
  <si>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</si>
  <si>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</si>
  <si>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</si>
  <si>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</si>
  <si>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</si>
  <si>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</si>
  <si>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</si>
  <si>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</si>
  <si>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</si>
  <si>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</si>
  <si>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</si>
  <si>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</si>
  <si>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</si>
  <si>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</si>
  <si>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</si>
  <si>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</si>
  <si>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</si>
  <si>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</si>
  <si>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</si>
  <si>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</si>
  <si>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</si>
  <si>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</si>
  <si>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</si>
  <si>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</si>
  <si>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</si>
  <si>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</si>
  <si>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</si>
  <si>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</si>
  <si>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</si>
  <si>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</si>
  <si>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</si>
  <si>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</si>
  <si>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</si>
  <si>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</si>
  <si>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</si>
  <si>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</si>
  <si>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</si>
  <si>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</si>
  <si>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</si>
  <si>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</si>
  <si>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</si>
  <si>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</si>
  <si>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</si>
  <si>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</si>
  <si>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</si>
  <si>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</si>
  <si>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</si>
  <si>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</si>
  <si>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</si>
  <si>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</si>
  <si>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</si>
  <si>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</si>
  <si>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</si>
  <si>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</si>
  <si>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</si>
  <si>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</si>
  <si>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</si>
  <si>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</si>
  <si>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</si>
  <si>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</si>
  <si>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</si>
  <si>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</si>
  <si>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</si>
  <si>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</si>
  <si>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</si>
  <si>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</si>
  <si>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</si>
  <si>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</si>
  <si>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</si>
  <si>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</si>
  <si>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</si>
  <si>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</si>
  <si>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</si>
  <si>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</si>
  <si>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</si>
  <si>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</si>
  <si>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</si>
  <si>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</si>
  <si>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</si>
  <si>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</si>
  <si>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</si>
  <si>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</si>
  <si>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</si>
  <si>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</si>
  <si>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</si>
  <si>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</si>
  <si>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</si>
  <si>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</si>
  <si>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</si>
  <si>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</si>
  <si>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</si>
  <si>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</si>
  <si>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</si>
  <si>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</si>
  <si>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</si>
  <si>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</si>
  <si>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</si>
  <si>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</si>
  <si>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</si>
  <si>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</si>
  <si>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</si>
  <si>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</si>
  <si>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</si>
  <si>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</si>
  <si>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</si>
  <si>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</si>
  <si>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</si>
  <si>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</si>
  <si>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</si>
  <si>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</si>
  <si>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</si>
  <si>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</si>
  <si>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</si>
  <si>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</si>
  <si>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</si>
  <si>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</si>
  <si>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</si>
  <si>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</si>
  <si>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</si>
  <si>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</si>
  <si>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</si>
  <si>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</si>
  <si>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</si>
  <si>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</si>
  <si>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</si>
  <si>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</si>
  <si>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</si>
  <si>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</si>
  <si>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</si>
  <si>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</si>
  <si>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</si>
  <si>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</si>
  <si>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</si>
  <si>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</si>
  <si>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</si>
  <si>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</si>
  <si>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</si>
  <si>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</si>
  <si>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</si>
  <si>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</si>
  <si>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</si>
  <si>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</si>
  <si>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</si>
  <si>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</si>
  <si>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</si>
  <si>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</si>
  <si>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</si>
  <si>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</si>
  <si>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</si>
  <si>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</si>
  <si>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</si>
  <si>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</si>
  <si>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</si>
  <si>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</si>
  <si>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</si>
  <si>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</si>
  <si>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</si>
  <si>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</si>
  <si>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</si>
  <si>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</si>
  <si>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</si>
  <si>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</si>
  <si>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</si>
  <si>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</si>
  <si>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</si>
  <si>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</si>
  <si>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</si>
  <si>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</si>
  <si>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</si>
  <si>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</si>
  <si>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</si>
  <si>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</si>
  <si>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</si>
  <si>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</si>
  <si>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</si>
  <si>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</si>
  <si>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</si>
  <si>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</si>
  <si>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</si>
  <si>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</si>
  <si>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</si>
  <si>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</si>
  <si>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</si>
  <si>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</si>
  <si>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</si>
  <si>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</si>
  <si>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</si>
  <si>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</si>
  <si>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</si>
  <si>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</si>
  <si>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</si>
  <si>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</si>
  <si>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</si>
  <si>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</si>
  <si>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</si>
  <si>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</si>
  <si>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</si>
  <si>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</si>
  <si>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</si>
  <si>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</si>
  <si>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</si>
  <si>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</si>
  <si>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</si>
  <si>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</si>
  <si>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</si>
  <si>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</si>
  <si>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</si>
  <si>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</si>
  <si>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</si>
  <si>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</si>
  <si>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</si>
  <si>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</si>
  <si>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</si>
  <si>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</si>
  <si>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</si>
  <si>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</si>
  <si>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</si>
  <si>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</si>
  <si>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</si>
  <si>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</si>
  <si>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</si>
  <si>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</si>
  <si>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</si>
  <si>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</si>
  <si>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</si>
  <si>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</si>
  <si>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</si>
  <si>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</si>
  <si>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</si>
  <si>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</si>
  <si>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</si>
  <si>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</si>
  <si>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</si>
  <si>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</si>
  <si>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</si>
  <si>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</si>
  <si>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</si>
  <si>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</si>
  <si>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</si>
  <si>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</si>
  <si>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</si>
  <si>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</si>
  <si>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</si>
  <si>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</si>
  <si>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</si>
  <si>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</si>
  <si>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</si>
  <si>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</si>
  <si>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</si>
  <si>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</si>
  <si>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</si>
  <si>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</si>
  <si>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</si>
  <si>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</si>
  <si>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</si>
  <si>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</si>
  <si>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</si>
  <si>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</si>
  <si>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</si>
  <si>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</si>
  <si>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</si>
  <si>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</si>
  <si>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</si>
  <si>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</si>
  <si>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</si>
  <si>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</si>
  <si>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</si>
  <si>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</si>
  <si>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</si>
  <si>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</si>
  <si>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</si>
  <si>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</si>
  <si>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</si>
  <si>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</si>
  <si>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</si>
  <si>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</si>
  <si>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</si>
  <si>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</si>
  <si>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</si>
  <si>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</si>
  <si>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</si>
  <si>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</si>
  <si>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</si>
  <si>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</si>
  <si>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</si>
  <si>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</si>
  <si>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</si>
  <si>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</si>
  <si>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</si>
  <si>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</si>
  <si>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</si>
  <si>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</si>
  <si>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</si>
  <si>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</si>
  <si>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</si>
  <si>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</si>
  <si>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</si>
  <si>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</si>
  <si>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</si>
  <si>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</si>
  <si>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</si>
  <si>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</si>
  <si>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</si>
  <si>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</si>
  <si>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</si>
  <si>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</si>
  <si>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</si>
  <si>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</si>
  <si>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</si>
  <si>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</si>
  <si>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</si>
  <si>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</si>
  <si>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</si>
  <si>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</si>
  <si>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</si>
  <si>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</si>
  <si>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</si>
  <si>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</si>
  <si>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</si>
  <si>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</si>
  <si>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</si>
  <si>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</si>
  <si>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</si>
  <si>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</si>
  <si>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</si>
  <si>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</si>
  <si>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</si>
  <si>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</si>
  <si>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</si>
  <si>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</si>
  <si>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</si>
  <si>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</si>
  <si>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</si>
  <si>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</si>
  <si>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</si>
  <si>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</si>
  <si>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</si>
  <si>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</si>
  <si>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</si>
  <si>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</si>
  <si>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</si>
  <si>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</si>
  <si>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</si>
  <si>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</si>
  <si>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</si>
  <si>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</si>
  <si>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</si>
  <si>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</si>
  <si>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</si>
  <si>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</si>
  <si>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</si>
  <si>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</si>
  <si>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</si>
  <si>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</si>
  <si>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</si>
  <si>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</si>
  <si>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</si>
  <si>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</si>
  <si>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</si>
  <si>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</si>
  <si>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</si>
  <si>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</si>
  <si>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</si>
  <si>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</si>
  <si>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</si>
  <si>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</si>
  <si>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</si>
  <si>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</si>
  <si>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</si>
  <si>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</si>
  <si>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</si>
  <si>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</si>
  <si>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</si>
  <si>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</si>
  <si>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</si>
  <si>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</si>
  <si>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</si>
  <si>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</si>
  <si>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</si>
  <si>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</si>
  <si>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</si>
  <si>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</si>
  <si>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</si>
  <si>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</si>
  <si>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</si>
  <si>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</si>
  <si>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</si>
  <si>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</si>
  <si>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</si>
  <si>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</si>
  <si>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</si>
  <si>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</si>
  <si>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</si>
  <si>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</si>
  <si>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</si>
  <si>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</si>
  <si>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</si>
  <si>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</si>
  <si>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</si>
  <si>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</si>
  <si>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</si>
  <si>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</si>
  <si>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</si>
  <si>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</si>
  <si>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</si>
  <si>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</si>
  <si>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</si>
  <si>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</si>
  <si>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</si>
  <si>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</si>
  <si>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</si>
  <si>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</si>
  <si>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</si>
  <si>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</si>
  <si>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</si>
  <si>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</si>
  <si>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</si>
  <si>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</si>
  <si>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</si>
  <si>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</si>
  <si>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</si>
  <si>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</si>
  <si>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</si>
  <si>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</si>
  <si>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</si>
  <si>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</si>
  <si>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</si>
  <si>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</si>
  <si>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</si>
  <si>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</si>
  <si>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</si>
  <si>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</si>
  <si>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</si>
  <si>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</si>
  <si>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</si>
  <si>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</si>
  <si>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</si>
  <si>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</si>
  <si>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</si>
  <si>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</si>
  <si>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</si>
  <si>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</si>
  <si>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</si>
  <si>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</si>
  <si>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</si>
  <si>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</si>
  <si>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</si>
  <si>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</si>
  <si>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</si>
  <si>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</si>
  <si>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</si>
  <si>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</si>
  <si>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</si>
  <si>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</si>
  <si>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</si>
  <si>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</si>
  <si>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</si>
  <si>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</si>
  <si>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</si>
  <si>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</si>
  <si>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</si>
  <si>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</si>
  <si>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</si>
  <si>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</si>
  <si>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</si>
  <si>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</si>
  <si>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</si>
  <si>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</si>
  <si>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</si>
  <si>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</si>
  <si>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</si>
  <si>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</si>
  <si>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</si>
  <si>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</si>
  <si>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</si>
  <si>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</si>
  <si>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</si>
  <si>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</si>
  <si>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</si>
  <si>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</si>
  <si>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</si>
  <si>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</si>
  <si>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</si>
  <si>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</si>
  <si>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</si>
  <si>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</si>
  <si>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</si>
  <si>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</si>
  <si>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</si>
  <si>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</si>
  <si>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</si>
  <si>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</si>
  <si>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</si>
  <si>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</si>
  <si>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</si>
  <si>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</si>
  <si>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</si>
  <si>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</si>
  <si>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</si>
  <si>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</si>
  <si>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</si>
  <si>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</si>
  <si>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</si>
  <si>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</si>
  <si>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</si>
  <si>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</si>
  <si>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</si>
  <si>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</si>
  <si>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</si>
  <si>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</si>
  <si>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</si>
  <si>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</si>
  <si>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</si>
  <si>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</si>
  <si>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</si>
  <si>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</si>
  <si>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</si>
  <si>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</si>
  <si>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</si>
  <si>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</si>
  <si>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</si>
  <si>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</si>
  <si>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</si>
  <si>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</si>
  <si>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</si>
  <si>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</si>
  <si>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</si>
  <si>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</si>
  <si>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</si>
  <si>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</si>
  <si>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</si>
  <si>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</si>
  <si>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</si>
  <si>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</si>
  <si>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</si>
  <si>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</si>
  <si>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</si>
  <si>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</si>
  <si>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</si>
  <si>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</si>
  <si>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</si>
  <si>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</si>
  <si>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</si>
  <si>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</si>
  <si>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</si>
  <si>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</si>
  <si>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</si>
  <si>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</si>
  <si>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</si>
  <si>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</si>
  <si>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</si>
  <si>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</si>
  <si>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</si>
  <si>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</si>
  <si>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</si>
  <si>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</si>
  <si>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</si>
  <si>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</si>
  <si>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</si>
  <si>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</si>
  <si>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</si>
  <si>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</si>
  <si>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</si>
  <si>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</si>
  <si>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</si>
  <si>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</si>
  <si>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</si>
  <si>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</si>
  <si>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</si>
  <si>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</si>
  <si>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</si>
  <si>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</si>
  <si>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</si>
  <si>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</si>
  <si>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</si>
  <si>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</si>
  <si>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</si>
  <si>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</si>
  <si>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</si>
  <si>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</si>
  <si>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</si>
  <si>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</si>
  <si>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</si>
  <si>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</si>
  <si>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</si>
  <si>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</si>
  <si>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</si>
  <si>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</si>
  <si>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</si>
  <si>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</si>
  <si>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</si>
  <si>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</si>
  <si>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</si>
  <si>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</si>
  <si>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</si>
  <si>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</si>
  <si>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</si>
  <si>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</si>
  <si>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</si>
  <si>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</si>
  <si>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</si>
  <si>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</si>
  <si>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</si>
  <si>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</si>
  <si>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</si>
  <si>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</si>
  <si>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</si>
  <si>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</si>
  <si>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</si>
  <si>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</si>
  <si>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</si>
  <si>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</si>
  <si>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</si>
  <si>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</si>
  <si>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</si>
  <si>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</si>
  <si>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</si>
  <si>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</si>
  <si>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</si>
  <si>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</si>
  <si>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</si>
  <si>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</si>
  <si>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</si>
  <si>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</si>
  <si>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</si>
  <si>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</si>
  <si>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</si>
  <si>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</si>
  <si>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</si>
  <si>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</si>
  <si>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</si>
  <si>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</si>
  <si>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</si>
  <si>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</si>
  <si>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</si>
  <si>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</si>
  <si>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</si>
  <si>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</si>
  <si>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</si>
  <si>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</si>
  <si>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</si>
  <si>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</si>
  <si>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</si>
  <si>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</si>
  <si>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</si>
  <si>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</si>
  <si>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</si>
  <si>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</si>
  <si>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</si>
  <si>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</si>
  <si>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</si>
  <si>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</si>
  <si>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</si>
  <si>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</si>
  <si>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</si>
  <si>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</si>
  <si>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</si>
  <si>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</si>
  <si>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</si>
  <si>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</si>
  <si>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</si>
  <si>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</si>
  <si>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</si>
  <si>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</si>
  <si>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</si>
  <si>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</si>
  <si>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</si>
  <si>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</si>
  <si>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</si>
  <si>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</si>
  <si>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</si>
  <si>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</si>
  <si>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</si>
  <si>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</si>
  <si>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</si>
  <si>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</si>
  <si>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</si>
  <si>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</si>
  <si>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</si>
  <si>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</si>
  <si>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</si>
  <si>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</si>
  <si>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</si>
  <si>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</si>
  <si>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</si>
  <si>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</si>
  <si>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</si>
  <si>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</si>
  <si>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</si>
  <si>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</si>
  <si>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</si>
  <si>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</si>
  <si>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</si>
  <si>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</si>
  <si>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</si>
  <si>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</si>
  <si>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</si>
  <si>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</si>
  <si>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</si>
  <si>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</si>
  <si>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</si>
  <si>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</si>
  <si>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</si>
  <si>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</si>
  <si>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</si>
  <si>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</si>
  <si>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</si>
  <si>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</si>
  <si>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</si>
  <si>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</si>
  <si>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</si>
  <si>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</si>
  <si>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</si>
  <si>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</si>
  <si>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</si>
  <si>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</si>
  <si>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</si>
  <si>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</si>
  <si>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</si>
  <si>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</si>
  <si>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</si>
  <si>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</si>
  <si>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</si>
  <si>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</si>
  <si>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</si>
  <si>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</si>
  <si>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</si>
  <si>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</si>
  <si>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</si>
  <si>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</si>
  <si>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</si>
  <si>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</si>
  <si>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</si>
  <si>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</si>
  <si>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</si>
  <si>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</si>
  <si>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</si>
  <si>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</si>
  <si>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</si>
  <si>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</si>
  <si>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</si>
  <si>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</si>
  <si>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</si>
  <si>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</si>
  <si>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</si>
  <si>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</si>
  <si>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</si>
  <si>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</si>
  <si>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</si>
  <si>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</si>
  <si>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</si>
  <si>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</si>
  <si>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</si>
  <si>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</si>
  <si>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</si>
  <si>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</si>
  <si>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</si>
  <si>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</si>
  <si>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</si>
  <si>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</si>
  <si>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</si>
  <si>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</si>
  <si>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</si>
  <si>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</si>
  <si>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</si>
  <si>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</si>
  <si>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</si>
  <si>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</si>
  <si>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</si>
  <si>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</si>
  <si>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</si>
  <si>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</si>
  <si>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</si>
  <si>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</si>
  <si>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</si>
  <si>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</si>
  <si>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</si>
  <si>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</si>
  <si>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</si>
  <si>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</si>
  <si>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</si>
  <si>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</si>
  <si>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</si>
  <si>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</si>
  <si>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</si>
  <si>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</si>
  <si>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</si>
  <si>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</si>
  <si>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</si>
  <si>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</si>
  <si>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</si>
  <si>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</si>
  <si>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</si>
  <si>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</si>
  <si>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</si>
  <si>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</si>
  <si>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</si>
  <si>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</si>
  <si>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</si>
  <si>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</si>
  <si>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</si>
  <si>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</si>
  <si>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</si>
  <si>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</si>
  <si>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</si>
  <si>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</si>
  <si>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</si>
  <si>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</si>
  <si>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</si>
  <si>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</si>
  <si>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</si>
  <si>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</si>
  <si>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</si>
  <si>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</si>
  <si>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</si>
  <si>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</si>
  <si>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</si>
  <si>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</si>
  <si>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</si>
  <si>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</si>
  <si>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</si>
  <si>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</si>
  <si>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</si>
  <si>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</si>
  <si>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</si>
  <si>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</si>
  <si>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</si>
  <si>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</si>
  <si>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</si>
  <si>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</si>
  <si>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</si>
  <si>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</si>
  <si>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</si>
  <si>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</si>
  <si>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</si>
  <si>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</si>
  <si>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</si>
  <si>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</si>
  <si>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</si>
  <si>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</si>
  <si>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</si>
  <si>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</si>
  <si>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</si>
  <si>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</si>
  <si>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</si>
  <si>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</si>
  <si>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</si>
  <si>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</si>
  <si>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</si>
  <si>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</si>
  <si>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</si>
  <si>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</si>
  <si>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</si>
  <si>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</si>
  <si>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</si>
  <si>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</si>
  <si>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</si>
  <si>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</si>
  <si>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</si>
  <si>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</si>
  <si>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</si>
  <si>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</si>
  <si>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</si>
  <si>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</si>
  <si>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</si>
  <si>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</si>
  <si>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</si>
  <si>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</si>
  <si>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</si>
  <si>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</si>
  <si>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</si>
  <si>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</si>
  <si>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</si>
  <si>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</si>
  <si>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</si>
  <si>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</si>
  <si>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</si>
  <si>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</si>
  <si>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</si>
  <si>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</si>
  <si>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</si>
  <si>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</si>
  <si>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</si>
  <si>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</si>
  <si>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</si>
  <si>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</si>
  <si>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</si>
  <si>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</si>
  <si>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</si>
  <si>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</si>
  <si>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</si>
  <si>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</si>
  <si>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</si>
  <si>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</si>
  <si>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</si>
  <si>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</si>
  <si>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</si>
  <si>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</si>
  <si>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</si>
  <si>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</si>
  <si>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</si>
  <si>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</si>
  <si>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</si>
  <si>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</si>
  <si>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</si>
  <si>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</si>
  <si>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</si>
  <si>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</si>
  <si>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</si>
  <si>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</si>
  <si>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</si>
  <si>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</si>
  <si>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</si>
  <si>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</si>
  <si>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</si>
  <si>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</si>
  <si>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</si>
  <si>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</si>
  <si>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</si>
  <si>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</si>
  <si>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</si>
  <si>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</si>
  <si>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</si>
  <si>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</si>
  <si>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</si>
  <si>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</si>
  <si>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</si>
  <si>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</si>
  <si>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</si>
  <si>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</si>
  <si>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</si>
  <si>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</si>
  <si>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</si>
  <si>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</si>
  <si>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</si>
  <si>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</si>
  <si>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</si>
  <si>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</si>
  <si>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</si>
  <si>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</si>
  <si>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</si>
  <si>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</si>
  <si>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</si>
  <si>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</si>
  <si>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</si>
  <si>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</si>
  <si>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</si>
  <si>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</si>
  <si>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</si>
  <si>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</si>
  <si>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</si>
  <si>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</si>
  <si>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</si>
  <si>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</si>
  <si>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</si>
  <si>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</si>
  <si>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</si>
  <si>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</si>
  <si>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</si>
  <si>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</si>
  <si>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</si>
  <si>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</si>
  <si>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</si>
  <si>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</si>
  <si>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</si>
  <si>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</si>
  <si>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</si>
  <si>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</si>
  <si>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</si>
  <si>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</si>
  <si>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</si>
  <si>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</si>
  <si>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</si>
  <si>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</si>
  <si>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</si>
  <si>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</si>
  <si>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</si>
  <si>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</si>
  <si>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</si>
  <si>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</si>
  <si>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</si>
  <si>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</si>
  <si>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</si>
  <si>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</si>
  <si>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</si>
  <si>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</si>
  <si>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</si>
  <si>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</si>
  <si>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</si>
  <si>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</si>
  <si>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</si>
  <si>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</si>
  <si>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</si>
  <si>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</si>
  <si>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</si>
  <si>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</si>
  <si>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</si>
  <si>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</si>
  <si>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</si>
  <si>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</si>
  <si>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</si>
  <si>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</si>
  <si>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</si>
  <si>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</si>
  <si>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</si>
  <si>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</si>
  <si>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</si>
  <si>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</si>
  <si>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</si>
  <si>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</si>
  <si>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</si>
  <si>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</si>
  <si>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</si>
  <si>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</si>
  <si>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</si>
  <si>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</si>
  <si>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</si>
  <si>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</si>
  <si>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</si>
  <si>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</si>
  <si>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</si>
  <si>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</si>
  <si>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</si>
  <si>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</si>
  <si>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</si>
  <si>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</si>
  <si>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</si>
  <si>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</si>
  <si>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</si>
  <si>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</si>
  <si>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</si>
  <si>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</si>
  <si>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</si>
  <si>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</si>
  <si>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</si>
  <si>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</si>
  <si>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</si>
  <si>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</si>
  <si>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</si>
  <si>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</si>
  <si>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</si>
  <si>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</si>
  <si>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</si>
  <si>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</si>
  <si>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</si>
  <si>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</si>
  <si>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</si>
  <si>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</si>
  <si>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</si>
  <si>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</si>
  <si>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</si>
  <si>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</si>
  <si>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</si>
  <si>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</si>
  <si>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</si>
  <si>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</si>
  <si>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</si>
  <si>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</si>
  <si>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</si>
  <si>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</si>
  <si>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</si>
  <si>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</si>
  <si>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</si>
  <si>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</si>
  <si>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</si>
  <si>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</si>
  <si>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</si>
  <si>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</si>
  <si>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</si>
  <si>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</si>
  <si>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</si>
  <si>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</si>
  <si>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</si>
  <si>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</si>
  <si>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</si>
  <si>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</si>
  <si>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</si>
  <si>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</si>
  <si>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</si>
  <si>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</si>
  <si>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</si>
  <si>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</si>
  <si>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</si>
  <si>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</si>
  <si>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</si>
  <si>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</si>
  <si>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</si>
  <si>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</si>
  <si>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</si>
  <si>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</si>
  <si>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</si>
  <si>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</si>
  <si>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</si>
  <si>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</si>
  <si>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</si>
  <si>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</si>
  <si>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</si>
  <si>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</si>
  <si>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</si>
  <si>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</si>
  <si>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</si>
  <si>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</si>
  <si>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</si>
  <si>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</si>
  <si>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</si>
  <si>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</si>
  <si>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</si>
  <si>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</si>
  <si>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</si>
  <si>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</si>
  <si>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</si>
  <si>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</si>
  <si>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</si>
  <si>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</si>
  <si>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</si>
  <si>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</si>
  <si>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</si>
  <si>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</si>
  <si>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</si>
  <si>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</si>
  <si>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</si>
  <si>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</si>
  <si>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</si>
  <si>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</si>
  <si>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</si>
  <si>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</si>
  <si>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</si>
  <si>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</si>
  <si>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</si>
  <si>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</si>
  <si>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</si>
  <si>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</si>
  <si>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</si>
  <si>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</si>
  <si>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</si>
  <si>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</si>
  <si>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</si>
  <si>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</si>
  <si>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</si>
  <si>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</si>
  <si>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</si>
  <si>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</si>
  <si>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</si>
  <si>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</si>
  <si>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</si>
  <si>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</si>
  <si>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</si>
  <si>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</si>
  <si>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</si>
  <si>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</si>
  <si>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</si>
  <si>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</si>
  <si>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</si>
  <si>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</si>
  <si>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</si>
  <si>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</si>
  <si>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</si>
  <si>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</si>
  <si>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</si>
  <si>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</si>
  <si>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</si>
  <si>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</si>
  <si>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</si>
  <si>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</si>
  <si>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</si>
  <si>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</si>
  <si>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</si>
  <si>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</si>
  <si>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</si>
  <si>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</si>
  <si>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</si>
  <si>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</si>
  <si>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</si>
  <si>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</si>
  <si>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</si>
  <si>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</si>
  <si>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</si>
  <si>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</si>
  <si>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</si>
  <si>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</si>
  <si>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</si>
  <si>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</si>
  <si>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</si>
  <si>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</si>
  <si>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</si>
  <si>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</si>
  <si>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</si>
  <si>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</si>
  <si>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</si>
  <si>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</si>
  <si>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</si>
  <si>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</si>
  <si>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</si>
  <si>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</si>
  <si>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</si>
  <si>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</si>
  <si>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</si>
  <si>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</si>
  <si>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</si>
  <si>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</si>
  <si>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</si>
  <si>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</si>
  <si>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</si>
  <si>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</si>
  <si>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</si>
  <si>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</si>
  <si>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</si>
  <si>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</si>
  <si>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</si>
  <si>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</si>
  <si>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</si>
  <si>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</si>
  <si>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</si>
  <si>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</si>
  <si>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</si>
  <si>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</si>
  <si>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</si>
  <si>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</si>
  <si>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</si>
  <si>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</si>
  <si>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</si>
  <si>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</si>
  <si>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</si>
  <si>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</si>
  <si>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</si>
  <si>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</si>
  <si>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</si>
  <si>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</si>
  <si>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</si>
  <si>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</si>
  <si>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</si>
  <si>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</si>
  <si>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</si>
  <si>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</si>
  <si>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</si>
  <si>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</si>
  <si>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</si>
  <si>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</si>
  <si>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</si>
  <si>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</si>
  <si>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</si>
  <si>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</si>
  <si>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</si>
  <si>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</si>
  <si>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</si>
  <si>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</si>
  <si>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</si>
  <si>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</si>
  <si>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</si>
  <si>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</si>
  <si>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</si>
  <si>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</si>
  <si>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</si>
  <si>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</si>
  <si>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</si>
  <si>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</si>
  <si>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</si>
  <si>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</si>
  <si>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</si>
  <si>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</si>
  <si>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</si>
  <si>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</si>
  <si>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</si>
  <si>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</si>
  <si>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</si>
  <si>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</si>
  <si>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</si>
  <si>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</si>
  <si>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</si>
  <si>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</si>
  <si>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</si>
  <si>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</si>
  <si>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</si>
  <si>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</si>
  <si>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</si>
  <si>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</si>
  <si>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</si>
  <si>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</si>
  <si>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</si>
  <si>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</si>
  <si>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</si>
  <si>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</si>
  <si>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</si>
  <si>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</si>
  <si>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</si>
  <si>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</si>
  <si>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</si>
  <si>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</si>
  <si>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</si>
  <si>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</si>
  <si>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</si>
  <si>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</si>
  <si>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</si>
  <si>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</si>
  <si>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</si>
  <si>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</si>
  <si>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</si>
  <si>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</si>
  <si>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</si>
  <si>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</si>
  <si>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</si>
  <si>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</si>
  <si>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</si>
  <si>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</si>
  <si>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</si>
  <si>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</si>
  <si>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</si>
  <si>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</si>
  <si>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</si>
  <si>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</si>
  <si>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</si>
  <si>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</si>
  <si>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</si>
  <si>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</si>
  <si>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</si>
  <si>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</si>
  <si>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</si>
  <si>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</si>
  <si>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</si>
  <si>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</si>
  <si>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</si>
  <si>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</si>
  <si>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</si>
  <si>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</si>
  <si>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</si>
  <si>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</si>
  <si>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</si>
  <si>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</si>
  <si>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</si>
  <si>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</si>
  <si>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</si>
  <si>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</si>
  <si>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</si>
  <si>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</si>
  <si>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</si>
  <si>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</si>
  <si>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</si>
  <si>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</si>
  <si>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</si>
  <si>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</si>
  <si>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</si>
  <si>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</si>
  <si>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</si>
  <si>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</si>
  <si>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</si>
  <si>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</si>
  <si>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</si>
  <si>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</si>
  <si>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</si>
  <si>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</si>
  <si>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</si>
  <si>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</si>
  <si>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</si>
  <si>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</si>
  <si>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</si>
  <si>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</si>
  <si>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</si>
  <si>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</si>
  <si>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</si>
  <si>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</si>
  <si>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</si>
  <si>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</si>
  <si>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</si>
  <si>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</si>
  <si>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</si>
  <si>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</si>
  <si>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</si>
  <si>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</si>
  <si>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</si>
  <si>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</si>
  <si>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</si>
  <si>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</si>
  <si>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</si>
  <si>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</si>
  <si>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</si>
  <si>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</si>
  <si>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</si>
  <si>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</si>
  <si>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</si>
  <si>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</si>
  <si>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</si>
  <si>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</si>
  <si>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</si>
  <si>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</si>
  <si>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</si>
  <si>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</si>
  <si>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</si>
  <si>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</si>
  <si>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</si>
  <si>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</si>
  <si>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</si>
  <si>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</si>
  <si>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</si>
  <si>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</si>
  <si>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</si>
  <si>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</si>
  <si>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</si>
  <si>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</si>
  <si>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</si>
  <si>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</si>
  <si>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</si>
  <si>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</si>
  <si>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</si>
  <si>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</si>
  <si>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</si>
  <si>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</si>
  <si>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</si>
  <si>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</si>
  <si>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</si>
  <si>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</si>
  <si>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</si>
  <si>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</si>
  <si>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</si>
  <si>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</si>
  <si>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</si>
  <si>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</si>
  <si>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</si>
  <si>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</si>
  <si>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</si>
  <si>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</si>
  <si>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</si>
  <si>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</si>
  <si>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</si>
  <si>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</si>
  <si>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</si>
  <si>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</si>
  <si>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</si>
  <si>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</si>
  <si>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</si>
  <si>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</si>
  <si>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</si>
  <si>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</si>
  <si>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</si>
  <si>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</si>
  <si>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</si>
  <si>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</si>
  <si>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</si>
  <si>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</si>
  <si>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</si>
  <si>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</si>
  <si>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</si>
  <si>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</si>
  <si>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</si>
  <si>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</si>
  <si>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</si>
  <si>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</si>
  <si>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</si>
  <si>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</si>
  <si>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</si>
  <si>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</si>
  <si>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</si>
  <si>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</si>
  <si>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</si>
  <si>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</si>
  <si>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</si>
  <si>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</si>
  <si>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</si>
  <si>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</si>
  <si>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</si>
  <si>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</si>
  <si>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</si>
  <si>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</si>
  <si>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</si>
  <si>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</si>
  <si>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</si>
  <si>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</si>
  <si>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</si>
  <si>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</si>
  <si>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</si>
  <si>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</si>
  <si>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</si>
  <si>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</si>
  <si>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</si>
  <si>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</si>
  <si>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</si>
  <si>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</si>
  <si>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</si>
  <si>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</si>
  <si>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</si>
  <si>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</si>
  <si>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</si>
  <si>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</si>
  <si>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</si>
  <si>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</si>
  <si>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</si>
  <si>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</si>
  <si>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</si>
  <si>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</si>
  <si>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</si>
  <si>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</si>
  <si>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</si>
  <si>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</si>
  <si>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</si>
  <si>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</si>
  <si>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</si>
  <si>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</si>
  <si>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</si>
  <si>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</si>
  <si>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</si>
  <si>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</si>
  <si>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</si>
  <si>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</si>
  <si>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</si>
  <si>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</si>
  <si>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</si>
  <si>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</si>
  <si>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</si>
  <si>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</si>
  <si>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</si>
  <si>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</si>
  <si>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</si>
  <si>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</si>
  <si>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</si>
  <si>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</si>
  <si>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</si>
  <si>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</si>
  <si>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</si>
  <si>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</si>
  <si>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</si>
  <si>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</si>
  <si>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</si>
  <si>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</si>
  <si>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</si>
  <si>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</si>
  <si>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</si>
  <si>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</si>
  <si>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</si>
  <si>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</si>
  <si>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</si>
  <si>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</si>
  <si>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</si>
  <si>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</si>
  <si>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</si>
  <si>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</si>
  <si>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</si>
  <si>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</si>
  <si>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</si>
  <si>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</si>
  <si>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</si>
  <si>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</si>
  <si>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</si>
  <si>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</si>
  <si>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</si>
  <si>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</si>
  <si>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</si>
  <si>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</si>
  <si>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</si>
  <si>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</si>
  <si>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</si>
  <si>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</si>
  <si>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</si>
  <si>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</si>
  <si>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</si>
  <si>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</si>
  <si>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</si>
  <si>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</si>
  <si>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</si>
  <si>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</si>
  <si>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</si>
  <si>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</si>
  <si>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</si>
  <si>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</si>
  <si>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</si>
  <si>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</si>
  <si>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</si>
  <si>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</si>
  <si>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</si>
  <si>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</si>
  <si>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</si>
  <si>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</si>
  <si>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</si>
  <si>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</si>
  <si>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</si>
  <si>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</si>
  <si>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</si>
  <si>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</si>
  <si>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</si>
  <si>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</si>
  <si>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</si>
  <si>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</si>
  <si>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</si>
  <si>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</si>
  <si>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</si>
  <si>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</si>
  <si>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</si>
  <si>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</si>
  <si>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</si>
  <si>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</si>
  <si>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</si>
  <si>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</si>
  <si>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</si>
  <si>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</si>
  <si>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</si>
  <si>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</si>
  <si>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</si>
  <si>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</si>
  <si>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</si>
  <si>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</si>
  <si>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</si>
  <si>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</si>
  <si>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</si>
  <si>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</si>
  <si>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</si>
  <si>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</si>
  <si>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</si>
  <si>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</si>
  <si>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</si>
  <si>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</si>
  <si>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</si>
  <si>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</si>
  <si>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</si>
  <si>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</si>
  <si>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</si>
  <si>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</si>
  <si>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</si>
  <si>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</si>
  <si>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</si>
  <si>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</si>
  <si>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</si>
  <si>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</si>
  <si>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</si>
  <si>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</si>
  <si>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</si>
  <si>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</si>
  <si>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</si>
  <si>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</si>
  <si>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</si>
  <si>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</si>
  <si>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</si>
  <si>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</si>
  <si>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</si>
  <si>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</si>
  <si>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</si>
  <si>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</si>
  <si>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</si>
  <si>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</si>
  <si>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</si>
  <si>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</si>
  <si>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</si>
  <si>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</si>
  <si>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</si>
  <si>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</si>
  <si>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</si>
  <si>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</si>
  <si>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</si>
  <si>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</si>
  <si>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</si>
  <si>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</si>
  <si>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</si>
  <si>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</si>
  <si>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</si>
  <si>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</si>
  <si>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</si>
  <si>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</si>
  <si>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</si>
  <si>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</si>
  <si>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</si>
  <si>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</si>
  <si>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</si>
  <si>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</si>
  <si>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</si>
  <si>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</si>
  <si>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</si>
  <si>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</si>
  <si>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</si>
  <si>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</si>
  <si>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</si>
  <si>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</si>
  <si>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</si>
  <si>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</si>
  <si>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</si>
  <si>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</si>
  <si>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</si>
  <si>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</si>
  <si>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</si>
  <si>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</si>
  <si>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</si>
  <si>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</si>
  <si>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</si>
  <si>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</si>
  <si>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</si>
  <si>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</si>
  <si>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</si>
  <si>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</si>
  <si>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</si>
  <si>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</si>
  <si>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</si>
  <si>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</si>
  <si>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</si>
  <si>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</si>
  <si>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</si>
  <si>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</si>
  <si>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</si>
  <si>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</si>
  <si>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</si>
  <si>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</si>
  <si>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</si>
  <si>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</si>
  <si>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</si>
  <si>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</si>
  <si>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</si>
  <si>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</si>
  <si>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</si>
  <si>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</si>
  <si>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</si>
  <si>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</si>
  <si>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</si>
  <si>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</si>
  <si>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</si>
  <si>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</si>
  <si>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</si>
  <si>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</si>
  <si>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</si>
  <si>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</si>
  <si>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</si>
  <si>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</si>
  <si>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</si>
  <si>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</si>
  <si>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</si>
  <si>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</si>
  <si>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</si>
  <si>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</si>
  <si>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</si>
  <si>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</si>
  <si>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</si>
  <si>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</si>
  <si>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</si>
  <si>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</si>
  <si>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</si>
  <si>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</si>
  <si>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</si>
  <si>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</si>
  <si>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</si>
  <si>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</si>
  <si>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</si>
  <si>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</si>
  <si>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</si>
  <si>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</si>
  <si>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</si>
  <si>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</si>
  <si>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</si>
  <si>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</si>
  <si>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</si>
  <si>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</si>
  <si>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</si>
  <si>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</si>
  <si>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</si>
  <si>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</si>
  <si>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</si>
  <si>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</si>
  <si>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</si>
  <si>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</si>
  <si>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</si>
  <si>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</si>
  <si>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</si>
  <si>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</si>
  <si>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</si>
  <si>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</si>
  <si>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</si>
  <si>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</si>
  <si>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</si>
  <si>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</si>
  <si>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</si>
  <si>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</si>
  <si>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</si>
  <si>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</si>
  <si>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</si>
  <si>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</si>
  <si>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</si>
  <si>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</si>
  <si>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</si>
  <si>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</si>
  <si>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</si>
  <si>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</si>
  <si>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</si>
  <si>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</si>
  <si>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</si>
  <si>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</si>
  <si>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</si>
  <si>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</si>
  <si>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</si>
  <si>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</si>
  <si>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</si>
  <si>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</si>
  <si>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</si>
  <si>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</si>
  <si>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</si>
  <si>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</si>
  <si>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</si>
  <si>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</si>
  <si>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</si>
  <si>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</si>
  <si>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</si>
  <si>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</si>
  <si>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</si>
  <si>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</si>
  <si>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</si>
  <si>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</si>
  <si>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</si>
  <si>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</si>
  <si>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</si>
  <si>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</si>
  <si>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</si>
  <si>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</si>
  <si>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</si>
  <si>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</si>
  <si>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</si>
  <si>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</si>
  <si>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</si>
  <si>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</si>
  <si>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</si>
  <si>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</si>
  <si>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</si>
  <si>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</si>
  <si>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</si>
  <si>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</si>
  <si>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</si>
  <si>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</si>
  <si>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</si>
  <si>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</si>
  <si>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</si>
  <si>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</si>
  <si>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</si>
  <si>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</si>
  <si>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</si>
  <si>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</si>
  <si>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</si>
  <si>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</si>
  <si>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</si>
  <si>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</si>
  <si>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</si>
  <si>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</si>
  <si>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</si>
  <si>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</si>
  <si>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</si>
  <si>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</si>
  <si>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</si>
  <si>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</si>
  <si>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</si>
  <si>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</si>
  <si>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</si>
  <si>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</si>
  <si>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</si>
  <si>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</si>
  <si>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</si>
  <si>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</si>
  <si>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</si>
  <si>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</si>
  <si>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</si>
  <si>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</si>
  <si>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</si>
  <si>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</si>
  <si>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</si>
  <si>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</si>
  <si>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</si>
  <si>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</si>
  <si>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</si>
  <si>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</si>
  <si>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</si>
  <si>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</si>
  <si>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</si>
  <si>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</si>
  <si>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</si>
  <si>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</si>
  <si>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</si>
  <si>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</si>
  <si>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</si>
  <si>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</si>
  <si>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</si>
  <si>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</si>
  <si>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</si>
  <si>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</si>
  <si>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</si>
  <si>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</si>
  <si>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</si>
  <si>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</si>
  <si>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</si>
  <si>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</si>
  <si>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</si>
  <si>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</si>
  <si>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</si>
  <si>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</si>
  <si>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</si>
  <si>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</si>
  <si>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</si>
  <si>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</si>
  <si>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</si>
  <si>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</si>
  <si>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</si>
  <si>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</si>
  <si>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</si>
  <si>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</si>
  <si>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</si>
  <si>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</si>
  <si>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</si>
  <si>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</si>
  <si>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</si>
  <si>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</si>
  <si>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</si>
  <si>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</si>
  <si>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</si>
  <si>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</si>
  <si>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</si>
  <si>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</si>
  <si>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</si>
  <si>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</si>
  <si>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</si>
  <si>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</si>
  <si>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</si>
  <si>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</si>
  <si>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</si>
  <si>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</si>
  <si>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</si>
  <si>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</si>
  <si>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</si>
  <si>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</si>
  <si>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</si>
  <si>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</si>
  <si>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</si>
  <si>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</si>
  <si>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</si>
  <si>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</si>
  <si>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</si>
  <si>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</si>
  <si>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</si>
  <si>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</si>
  <si>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</si>
  <si>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</si>
  <si>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</si>
  <si>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</si>
  <si>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</si>
  <si>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</si>
  <si>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</si>
  <si>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</si>
  <si>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</si>
  <si>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</si>
  <si>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</si>
  <si>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</si>
  <si>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</si>
  <si>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</si>
  <si>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</si>
  <si>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</si>
  <si>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</si>
  <si>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</si>
  <si>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</si>
  <si>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</si>
  <si>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</si>
  <si>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</si>
  <si>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</si>
  <si>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</si>
  <si>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</si>
  <si>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</si>
  <si>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</si>
  <si>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</si>
  <si>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</si>
  <si>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</si>
  <si>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</si>
  <si>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</si>
  <si>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</si>
  <si>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</si>
  <si>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</si>
  <si>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</si>
  <si>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</si>
  <si>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</si>
  <si>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</si>
  <si>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</si>
  <si>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</si>
  <si>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</si>
  <si>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</si>
  <si>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</si>
  <si>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</si>
  <si>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</si>
  <si>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</si>
  <si>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</si>
  <si>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</si>
  <si>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</si>
  <si>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</si>
  <si>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</si>
  <si>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</si>
  <si>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</si>
  <si>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</si>
  <si>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</si>
  <si>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</si>
  <si>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</si>
  <si>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</si>
  <si>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</si>
  <si>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</si>
  <si>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</si>
  <si>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</si>
  <si>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</si>
  <si>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</si>
  <si>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</si>
  <si>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</si>
  <si>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</si>
  <si>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</si>
  <si>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</si>
  <si>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</si>
  <si>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</si>
  <si>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</si>
  <si>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</si>
  <si>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</si>
  <si>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</si>
  <si>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</si>
  <si>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</si>
  <si>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</si>
  <si>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</si>
  <si>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</si>
  <si>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</si>
  <si>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</si>
  <si>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</si>
  <si>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</si>
  <si>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</si>
  <si>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</si>
  <si>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</si>
  <si>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</si>
  <si>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</si>
  <si>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</si>
  <si>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</si>
  <si>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</si>
  <si>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</si>
  <si>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</si>
  <si>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</si>
  <si>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</si>
  <si>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</si>
  <si>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</si>
  <si>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</si>
  <si>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</si>
  <si>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</si>
  <si>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</si>
  <si>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</si>
  <si>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</si>
  <si>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</si>
  <si>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</si>
  <si>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</si>
  <si>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</si>
  <si>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</si>
  <si>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</si>
  <si>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</si>
  <si>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</si>
  <si>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</si>
  <si>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</si>
  <si>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</si>
  <si>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</si>
  <si>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</si>
  <si>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</si>
  <si>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</si>
  <si>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</si>
  <si>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</si>
  <si>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</si>
  <si>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</si>
  <si>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</si>
  <si>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</si>
  <si>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</si>
  <si>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</si>
  <si>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</si>
  <si>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</si>
  <si>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</si>
  <si>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</si>
  <si>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</si>
  <si>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</si>
  <si>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</si>
  <si>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</si>
  <si>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</si>
  <si>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</si>
  <si>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</si>
  <si>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</si>
  <si>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</si>
  <si>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</si>
  <si>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</si>
  <si>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</si>
  <si>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</si>
  <si>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</si>
  <si>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</si>
  <si>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</si>
  <si>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</si>
  <si>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</si>
  <si>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</si>
  <si>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</si>
  <si>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</si>
  <si>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</si>
  <si>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</si>
  <si>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</si>
  <si>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</si>
  <si>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</si>
  <si>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</si>
  <si>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</si>
  <si>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</si>
  <si>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</si>
  <si>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</si>
  <si>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</si>
  <si>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</si>
  <si>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</si>
  <si>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</si>
  <si>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</si>
  <si>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</si>
  <si>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</si>
  <si>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</si>
  <si>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</si>
  <si>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</si>
  <si>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</si>
  <si>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</si>
  <si>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</si>
  <si>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</si>
  <si>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</si>
  <si>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</si>
  <si>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</si>
  <si>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</si>
  <si>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</si>
  <si>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</si>
  <si>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</si>
  <si>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</si>
  <si>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</si>
  <si>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</si>
  <si>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</si>
  <si>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</si>
  <si>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</si>
  <si>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</si>
  <si>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</si>
  <si>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</si>
  <si>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</si>
  <si>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</si>
  <si>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</si>
  <si>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</si>
  <si>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</si>
  <si>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</si>
  <si>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</si>
  <si>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</si>
  <si>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</si>
  <si>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</si>
  <si>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</si>
  <si>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</si>
  <si>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</si>
  <si>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</si>
  <si>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</si>
  <si>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</si>
  <si>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</si>
  <si>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</si>
  <si>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</si>
  <si>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</si>
  <si>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</si>
  <si>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</si>
  <si>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</si>
  <si>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</si>
  <si>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</si>
  <si>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</si>
  <si>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</si>
  <si>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</si>
  <si>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</si>
  <si>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</si>
  <si>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</si>
  <si>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</si>
  <si>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</si>
  <si>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</si>
  <si>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</si>
  <si>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</si>
  <si>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</si>
  <si>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</si>
  <si>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</si>
  <si>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</si>
  <si>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</si>
  <si>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</si>
  <si>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</si>
  <si>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</si>
  <si>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</si>
  <si>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</si>
  <si>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</si>
  <si>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</si>
  <si>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</si>
  <si>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</si>
  <si>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</si>
  <si>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</si>
  <si>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</si>
  <si>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</si>
  <si>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</si>
  <si>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</si>
  <si>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</si>
  <si>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</si>
  <si>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</si>
  <si>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</si>
  <si>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</si>
  <si>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</si>
  <si>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</si>
  <si>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</si>
  <si>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</si>
  <si>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</si>
  <si>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</si>
  <si>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</si>
  <si>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</si>
  <si>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</si>
  <si>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</si>
  <si>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</si>
  <si>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</si>
  <si>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</si>
  <si>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</si>
  <si>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</si>
  <si>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</si>
  <si>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</si>
  <si>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</si>
  <si>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</si>
  <si>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</si>
  <si>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</si>
  <si>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</si>
  <si>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</si>
  <si>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</si>
  <si>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</si>
  <si>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</si>
  <si>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</si>
  <si>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</si>
  <si>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</si>
  <si>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</si>
  <si>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</si>
  <si>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</si>
  <si>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</si>
  <si>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</si>
  <si>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</si>
  <si>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</si>
  <si>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</si>
  <si>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</si>
  <si>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</si>
  <si>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</si>
  <si>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</si>
  <si>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</si>
  <si>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</si>
  <si>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</si>
  <si>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</si>
  <si>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</si>
  <si>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</si>
  <si>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</si>
  <si>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</si>
  <si>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</si>
  <si>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</si>
  <si>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</si>
  <si>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</si>
  <si>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</si>
  <si>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</si>
  <si>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</si>
  <si>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</si>
  <si>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</si>
  <si>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</si>
  <si>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</si>
  <si>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</si>
  <si>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</si>
  <si>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</si>
  <si>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</si>
  <si>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</si>
  <si>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</si>
  <si>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</si>
  <si>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</si>
  <si>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</si>
  <si>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</si>
  <si>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</si>
  <si>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</si>
  <si>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</si>
  <si>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</si>
  <si>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</si>
  <si>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</si>
  <si>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</si>
  <si>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</si>
  <si>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</si>
  <si>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</si>
  <si>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</si>
  <si>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</si>
  <si>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</si>
  <si>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</si>
  <si>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</si>
  <si>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</si>
  <si>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</si>
  <si>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</si>
  <si>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</si>
  <si>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</si>
  <si>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</si>
  <si>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</si>
  <si>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</si>
  <si>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</si>
  <si>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</si>
  <si>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</si>
  <si>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</si>
  <si>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</si>
  <si>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</si>
  <si>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</si>
  <si>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</si>
  <si>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</si>
  <si>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</si>
  <si>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</si>
  <si>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</si>
  <si>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</si>
  <si>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</si>
  <si>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</si>
  <si>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</si>
  <si>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</si>
  <si>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</si>
  <si>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</si>
  <si>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</si>
  <si>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</si>
  <si>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</si>
  <si>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</si>
  <si>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</si>
  <si>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</si>
  <si>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</si>
  <si>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</si>
  <si>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</si>
  <si>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</si>
  <si>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</si>
  <si>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</si>
  <si>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</si>
  <si>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</si>
  <si>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</si>
  <si>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</si>
  <si>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</si>
  <si>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</si>
  <si>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</si>
  <si>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</si>
  <si>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</si>
  <si>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</si>
  <si>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</si>
  <si>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</si>
  <si>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</si>
  <si>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</si>
  <si>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</si>
  <si>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</si>
  <si>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</si>
  <si>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</si>
  <si>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</si>
  <si>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</si>
  <si>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</si>
  <si>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</si>
  <si>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</si>
  <si>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</si>
  <si>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</si>
  <si>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</si>
  <si>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</si>
  <si>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</si>
  <si>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</si>
  <si>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</si>
  <si>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</si>
  <si>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</si>
  <si>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</si>
  <si>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</si>
  <si>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</si>
  <si>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</si>
  <si>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</si>
  <si>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</si>
  <si>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</si>
  <si>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</si>
  <si>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</si>
  <si>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</si>
  <si>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</si>
  <si>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</si>
  <si>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</si>
  <si>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</si>
  <si>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</si>
  <si>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</si>
  <si>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</si>
  <si>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</si>
  <si>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</si>
  <si>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</si>
  <si>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</si>
  <si>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</si>
  <si>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</si>
  <si>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</si>
  <si>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</si>
  <si>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</si>
  <si>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</si>
  <si>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</si>
  <si>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</si>
  <si>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</si>
  <si>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</si>
  <si>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</si>
  <si>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</si>
  <si>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</si>
  <si>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</si>
  <si>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</si>
  <si>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</si>
  <si>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</si>
  <si>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</si>
  <si>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</si>
  <si>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</si>
  <si>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</si>
  <si>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</si>
  <si>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</si>
  <si>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</si>
  <si>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</si>
  <si>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</si>
  <si>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</si>
  <si>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</si>
  <si>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</si>
  <si>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</si>
  <si>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</si>
  <si>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</si>
  <si>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</si>
  <si>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</si>
  <si>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</si>
  <si>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</si>
  <si>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</si>
  <si>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</si>
  <si>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</si>
  <si>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</si>
  <si>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</si>
  <si>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</si>
  <si>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</si>
  <si>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</si>
  <si>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</si>
  <si>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</si>
  <si>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</si>
  <si>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</si>
  <si>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</si>
  <si>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</si>
  <si>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</si>
  <si>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</si>
  <si>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</si>
  <si>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</si>
  <si>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</si>
  <si>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</si>
  <si>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</si>
  <si>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</si>
  <si>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</si>
  <si>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</si>
  <si>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</si>
  <si>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</si>
  <si>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</si>
  <si>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</si>
  <si>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</si>
  <si>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</si>
  <si>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</si>
  <si>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</si>
  <si>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</si>
  <si>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</si>
  <si>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</si>
  <si>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</si>
  <si>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</si>
  <si>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</si>
  <si>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</si>
  <si>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</si>
  <si>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</si>
  <si>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</si>
  <si>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</si>
  <si>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</si>
  <si>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</si>
  <si>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</si>
  <si>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</si>
  <si>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</si>
  <si>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</si>
  <si>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</si>
  <si>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</si>
  <si>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</si>
  <si>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</si>
  <si>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</si>
  <si>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</si>
  <si>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</si>
  <si>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</si>
  <si>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</si>
  <si>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</si>
  <si>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</si>
  <si>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</si>
  <si>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</si>
  <si>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</si>
  <si>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</si>
  <si>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</si>
  <si>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</si>
  <si>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</si>
  <si>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</si>
  <si>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</si>
  <si>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</si>
  <si>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</si>
  <si>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</si>
  <si>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</si>
  <si>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</si>
  <si>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</si>
  <si>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</si>
  <si>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</si>
  <si>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</si>
  <si>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</si>
  <si>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</si>
  <si>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</si>
  <si>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</si>
  <si>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</si>
  <si>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</si>
  <si>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</si>
  <si>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</si>
  <si>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</si>
  <si>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</si>
  <si>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</si>
  <si>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</si>
  <si>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</si>
  <si>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</si>
  <si>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</si>
  <si>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</si>
  <si>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</si>
  <si>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</si>
  <si>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</si>
  <si>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</si>
  <si>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</si>
  <si>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</si>
  <si>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</si>
  <si>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</si>
  <si>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</si>
  <si>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</si>
  <si>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</si>
  <si>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</si>
  <si>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</si>
  <si>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</si>
  <si>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</si>
  <si>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</si>
  <si>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</si>
  <si>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</si>
  <si>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</si>
  <si>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</si>
  <si>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</si>
  <si>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</si>
  <si>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</si>
  <si>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</si>
  <si>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</si>
  <si>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</si>
  <si>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</si>
  <si>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</si>
  <si>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</si>
  <si>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</si>
  <si>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</si>
  <si>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</si>
  <si>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</si>
  <si>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</si>
  <si>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</si>
  <si>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</si>
  <si>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</si>
  <si>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</si>
  <si>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</si>
  <si>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</si>
  <si>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</si>
  <si>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</si>
  <si>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</si>
  <si>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</si>
  <si>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</si>
  <si>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</si>
  <si>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</si>
  <si>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</si>
  <si>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</si>
  <si>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</si>
  <si>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</si>
  <si>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</si>
  <si>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</si>
  <si>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</si>
  <si>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</si>
  <si>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</si>
  <si>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</si>
  <si>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</si>
  <si>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</si>
  <si>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</si>
  <si>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</si>
  <si>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</si>
  <si>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</si>
  <si>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</si>
  <si>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</si>
  <si>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</si>
  <si>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</si>
  <si>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</si>
  <si>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</si>
  <si>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</si>
  <si>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</si>
  <si>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</si>
  <si>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</si>
  <si>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</si>
  <si>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</si>
  <si>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</si>
  <si>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</si>
  <si>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</si>
  <si>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</si>
  <si>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</si>
  <si>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</si>
  <si>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</si>
  <si>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</si>
  <si>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</si>
  <si>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</si>
  <si>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</si>
  <si>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</si>
  <si>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</si>
  <si>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</si>
  <si>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</si>
  <si>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</si>
  <si>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</si>
  <si>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</si>
  <si>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</si>
  <si>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</si>
  <si>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</si>
  <si>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</si>
  <si>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</si>
  <si>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</si>
  <si>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</si>
  <si>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</si>
  <si>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</si>
  <si>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</si>
  <si>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</si>
  <si>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</si>
  <si>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</si>
  <si>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</si>
  <si>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</si>
  <si>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</si>
  <si>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</si>
  <si>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</si>
  <si>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</si>
  <si>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</si>
  <si>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</si>
  <si>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</si>
  <si>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</si>
  <si>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</si>
  <si>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</si>
  <si>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</si>
  <si>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</si>
  <si>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</si>
  <si>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</si>
  <si>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</si>
  <si>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</si>
  <si>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</si>
  <si>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</si>
  <si>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</si>
  <si>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</si>
  <si>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</si>
  <si>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</si>
  <si>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</si>
  <si>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</si>
  <si>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</si>
  <si>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</si>
  <si>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</si>
  <si>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</si>
  <si>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</si>
  <si>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</si>
  <si>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</si>
  <si>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</si>
  <si>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</si>
  <si>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</si>
  <si>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</si>
  <si>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</si>
  <si>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</si>
  <si>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</si>
  <si>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</si>
  <si>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</si>
  <si>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</si>
  <si>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</si>
  <si>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</si>
  <si>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</si>
  <si>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</si>
  <si>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</si>
  <si>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</si>
  <si>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</si>
  <si>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</si>
  <si>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</si>
  <si>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</si>
  <si>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</si>
  <si>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</si>
  <si>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</si>
  <si>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</si>
  <si>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</si>
  <si>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</si>
  <si>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</si>
  <si>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</si>
  <si>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</si>
  <si>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</si>
  <si>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</si>
  <si>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</si>
  <si>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</si>
  <si>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</si>
  <si>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</si>
  <si>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</si>
  <si>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</si>
  <si>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</si>
  <si>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</si>
  <si>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</si>
  <si>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</si>
  <si>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</si>
  <si>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</si>
  <si>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</si>
  <si>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</si>
  <si>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</si>
  <si>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</si>
  <si>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</si>
  <si>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</si>
  <si>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</si>
  <si>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</si>
  <si>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</si>
  <si>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</si>
  <si>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</si>
  <si>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</si>
  <si>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</si>
  <si>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</si>
  <si>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</si>
  <si>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</si>
  <si>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</si>
  <si>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</si>
  <si>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</si>
  <si>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</si>
  <si>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</si>
  <si>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</si>
  <si>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</si>
  <si>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</si>
  <si>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</si>
  <si>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</si>
  <si>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</si>
  <si>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</si>
  <si>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</si>
  <si>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</si>
  <si>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</si>
  <si>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</si>
  <si>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</si>
  <si>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</si>
  <si>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</si>
  <si>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</si>
  <si>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</si>
  <si>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</si>
  <si>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</si>
  <si>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</si>
  <si>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</si>
  <si>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</si>
  <si>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</si>
  <si>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</si>
  <si>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</si>
  <si>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</si>
  <si>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</si>
  <si>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</si>
  <si>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</si>
  <si>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</si>
  <si>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</si>
  <si>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</si>
  <si>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</si>
  <si>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</si>
  <si>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</si>
  <si>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</si>
  <si>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</si>
  <si>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</si>
  <si>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</si>
  <si>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</si>
  <si>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</si>
  <si>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</si>
  <si>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</si>
  <si>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</si>
  <si>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</si>
  <si>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</si>
  <si>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</si>
  <si>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</si>
  <si>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</si>
  <si>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</si>
  <si>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</si>
  <si>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</si>
  <si>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</si>
  <si>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</si>
  <si>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</si>
  <si>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</si>
  <si>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</si>
  <si>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</si>
  <si>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</si>
  <si>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</si>
  <si>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</si>
  <si>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</si>
  <si>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</si>
  <si>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</si>
  <si>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</si>
  <si>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</si>
  <si>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</si>
  <si>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</si>
  <si>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</si>
  <si>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</si>
  <si>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</si>
  <si>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</si>
  <si>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</si>
  <si>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</si>
  <si>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</si>
  <si>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</si>
  <si>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</si>
  <si>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</si>
  <si>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</si>
  <si>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</si>
  <si>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</si>
  <si>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</si>
  <si>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</si>
  <si>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</si>
  <si>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</si>
  <si>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</si>
  <si>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</si>
  <si>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</si>
  <si>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</si>
  <si>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</si>
  <si>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</si>
  <si>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</si>
  <si>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</si>
  <si>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</si>
  <si>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</si>
  <si>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</si>
  <si>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</si>
  <si>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</si>
  <si>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</si>
  <si>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</si>
  <si>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</si>
  <si>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</si>
  <si>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</si>
  <si>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</si>
  <si>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</si>
  <si>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</si>
  <si>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</si>
  <si>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</si>
  <si>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</si>
  <si>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</si>
  <si>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</si>
  <si>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</si>
  <si>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</si>
  <si>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</si>
  <si>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</si>
  <si>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</si>
  <si>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</si>
  <si>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</si>
  <si>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</si>
  <si>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</si>
  <si>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</si>
  <si>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</si>
  <si>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</si>
  <si>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</si>
  <si>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</si>
  <si>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</si>
  <si>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</si>
  <si>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</si>
  <si>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</si>
  <si>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</si>
  <si>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</si>
  <si>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</si>
  <si>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</si>
  <si>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</si>
  <si>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</si>
  <si>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</si>
  <si>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</si>
  <si>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</si>
  <si>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</si>
  <si>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</si>
  <si>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</si>
  <si>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</si>
  <si>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</si>
  <si>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</si>
  <si>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</si>
  <si>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</si>
  <si>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</si>
  <si>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</si>
  <si>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</si>
  <si>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</si>
  <si>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</si>
  <si>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</si>
  <si>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</si>
  <si>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</si>
  <si>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</si>
  <si>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</si>
  <si>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</si>
  <si>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</si>
  <si>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</si>
  <si>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</si>
  <si>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</si>
  <si>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</si>
  <si>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</si>
  <si>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</si>
  <si>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</si>
  <si>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</si>
  <si>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</si>
  <si>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</si>
  <si>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</si>
  <si>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</si>
  <si>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</si>
  <si>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</si>
  <si>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</si>
  <si>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</si>
  <si>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</si>
  <si>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</si>
  <si>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</si>
  <si>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</si>
  <si>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</si>
  <si>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</si>
  <si>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</si>
  <si>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</si>
  <si>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</si>
  <si>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</si>
  <si>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</si>
  <si>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</si>
  <si>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</si>
  <si>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</si>
  <si>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</si>
  <si>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</si>
  <si>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</si>
  <si>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</si>
  <si>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</si>
  <si>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</si>
  <si>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</si>
  <si>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</si>
  <si>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</si>
  <si>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</si>
  <si>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</si>
  <si>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</si>
  <si>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</si>
  <si>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</si>
  <si>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</si>
  <si>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</si>
  <si>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</si>
  <si>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</si>
  <si>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</si>
  <si>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</si>
  <si>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</si>
  <si>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</si>
  <si>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</si>
  <si>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</si>
  <si>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</si>
  <si>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</si>
  <si>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</si>
  <si>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</si>
  <si>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</si>
  <si>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</si>
  <si>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</si>
  <si>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</si>
  <si>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</si>
  <si>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</si>
  <si>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</si>
  <si>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</si>
  <si>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</si>
  <si>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</si>
  <si>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</si>
  <si>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</si>
  <si>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</si>
  <si>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</si>
  <si>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</si>
  <si>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</si>
  <si>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</si>
  <si>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</si>
  <si>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</si>
  <si>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</si>
  <si>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</si>
  <si>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</si>
  <si>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</si>
  <si>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</si>
  <si>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</si>
  <si>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</si>
  <si>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</si>
  <si>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</si>
  <si>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</si>
  <si>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</si>
  <si>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</si>
  <si>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</si>
  <si>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</si>
  <si>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</si>
  <si>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</si>
  <si>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</si>
  <si>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</si>
  <si>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</si>
  <si>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</si>
  <si>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</si>
  <si>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</si>
  <si>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</si>
  <si>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</si>
  <si>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</si>
  <si>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</si>
  <si>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</si>
  <si>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</si>
  <si>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</si>
  <si>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</si>
  <si>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</si>
  <si>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</si>
  <si>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</si>
  <si>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</si>
  <si>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</si>
  <si>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</si>
  <si>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</si>
  <si>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</si>
  <si>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</si>
  <si>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</si>
  <si>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</si>
  <si>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</si>
  <si>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</si>
  <si>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</si>
  <si>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</si>
  <si>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</si>
  <si>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</si>
  <si>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</si>
  <si>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</si>
  <si>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</si>
  <si>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</si>
  <si>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</si>
  <si>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</si>
  <si>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</si>
  <si>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</si>
  <si>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</si>
  <si>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</si>
  <si>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</si>
  <si>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</si>
  <si>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</si>
  <si>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</si>
  <si>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</si>
  <si>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</si>
  <si>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</si>
  <si>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</si>
  <si>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</si>
  <si>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</si>
  <si>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</si>
  <si>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</si>
  <si>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</si>
  <si>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</si>
  <si>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</si>
  <si>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</si>
  <si>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</si>
  <si>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</si>
  <si>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</si>
  <si>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</si>
  <si>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</si>
  <si>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</si>
  <si>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</si>
  <si>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</si>
  <si>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</si>
  <si>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</si>
  <si>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</si>
  <si>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</si>
  <si>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</si>
  <si>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</si>
  <si>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</si>
  <si>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</si>
  <si>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</si>
  <si>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</si>
  <si>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</si>
  <si>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</si>
  <si>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</si>
  <si>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</si>
  <si>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</si>
  <si>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</si>
  <si>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</si>
  <si>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</si>
  <si>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</si>
  <si>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</si>
  <si>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</si>
  <si>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</si>
  <si>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</si>
  <si>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</si>
  <si>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</si>
  <si>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</si>
  <si>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</si>
  <si>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</si>
  <si>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</si>
  <si>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</si>
  <si>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</si>
  <si>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</si>
  <si>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</si>
  <si>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</si>
  <si>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</si>
  <si>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</si>
  <si>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</si>
  <si>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</si>
  <si>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</si>
  <si>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</si>
  <si>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</si>
  <si>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</si>
  <si>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</si>
  <si>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</si>
  <si>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</si>
  <si>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</si>
  <si>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</si>
  <si>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</si>
  <si>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</si>
  <si>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</si>
  <si>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</si>
  <si>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</si>
  <si>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</si>
  <si>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</si>
  <si>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</si>
  <si>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</si>
  <si>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</si>
  <si>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</si>
  <si>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</si>
  <si>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</si>
  <si>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</si>
  <si>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</si>
  <si>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</si>
  <si>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</si>
  <si>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</si>
  <si>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</si>
  <si>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</si>
  <si>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</si>
  <si>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</si>
  <si>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</si>
  <si>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</si>
  <si>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</si>
  <si>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</si>
  <si>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</si>
  <si>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</si>
  <si>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</si>
  <si>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</si>
  <si>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</si>
  <si>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</si>
  <si>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</si>
  <si>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</si>
  <si>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</si>
  <si>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</si>
  <si>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</si>
  <si>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</si>
  <si>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</si>
  <si>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</si>
  <si>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</si>
  <si>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</si>
  <si>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</si>
  <si>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</si>
  <si>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</si>
  <si>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</si>
  <si>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</si>
  <si>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</si>
  <si>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</si>
  <si>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</si>
  <si>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</si>
  <si>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</si>
  <si>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</si>
  <si>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</si>
  <si>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</si>
  <si>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</si>
  <si>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</si>
  <si>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</si>
  <si>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</si>
  <si>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</si>
  <si>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</si>
  <si>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</si>
  <si>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</si>
  <si>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</si>
  <si>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</si>
  <si>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</si>
  <si>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</si>
  <si>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</si>
  <si>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</si>
  <si>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</si>
  <si>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</si>
  <si>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</si>
  <si>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</si>
  <si>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</si>
  <si>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</si>
  <si>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</si>
  <si>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</si>
  <si>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</si>
  <si>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</si>
  <si>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</si>
  <si>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</si>
  <si>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</si>
  <si>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</si>
  <si>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</si>
  <si>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</si>
  <si>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</si>
  <si>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</si>
  <si>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</si>
  <si>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</si>
  <si>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</si>
  <si>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</si>
  <si>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</si>
  <si>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</si>
  <si>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</si>
  <si>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</si>
  <si>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</si>
  <si>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</si>
  <si>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</si>
  <si>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</si>
  <si>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</si>
  <si>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</si>
  <si>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</si>
  <si>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</si>
  <si>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</si>
  <si>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</si>
  <si>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</si>
  <si>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</si>
  <si>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</si>
  <si>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</si>
  <si>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</si>
  <si>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</si>
  <si>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</si>
  <si>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</si>
  <si>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</si>
  <si>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</si>
  <si>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</si>
  <si>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</si>
  <si>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</si>
  <si>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</si>
  <si>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</si>
  <si>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</si>
  <si>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</si>
  <si>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</si>
  <si>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</si>
  <si>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</si>
  <si>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</si>
  <si>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</si>
  <si>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</si>
  <si>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</si>
  <si>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</si>
  <si>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</si>
  <si>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</si>
  <si>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</si>
  <si>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</si>
  <si>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</si>
  <si>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</si>
  <si>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</si>
  <si>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</si>
  <si>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</si>
  <si>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</si>
  <si>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</si>
  <si>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</si>
  <si>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</si>
  <si>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</si>
  <si>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</si>
  <si>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</si>
  <si>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</si>
  <si>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</si>
  <si>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</si>
  <si>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</si>
  <si>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</si>
  <si>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</si>
  <si>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</si>
  <si>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</si>
  <si>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</si>
  <si>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</si>
  <si>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</si>
  <si>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</si>
  <si>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</si>
  <si>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</si>
  <si>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</si>
  <si>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</si>
  <si>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</si>
  <si>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</si>
  <si>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</si>
  <si>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</si>
  <si>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</si>
  <si>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</si>
  <si>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</si>
  <si>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</si>
  <si>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</si>
  <si>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</si>
  <si>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</si>
  <si>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</si>
  <si>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</si>
  <si>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</si>
  <si>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</si>
  <si>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</si>
  <si>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</si>
  <si>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</si>
  <si>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</si>
  <si>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</si>
  <si>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</si>
  <si>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</si>
  <si>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</si>
  <si>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</si>
  <si>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</si>
  <si>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</si>
  <si>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</si>
  <si>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</si>
  <si>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</si>
  <si>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</si>
  <si>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</si>
  <si>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</si>
  <si>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</si>
  <si>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</si>
  <si>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</si>
  <si>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</si>
  <si>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</si>
  <si>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</si>
  <si>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</si>
  <si>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</si>
  <si>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</si>
  <si>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</si>
  <si>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</si>
  <si>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</si>
  <si>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</si>
  <si>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</si>
  <si>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</si>
  <si>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</si>
  <si>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</si>
  <si>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</si>
  <si>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</si>
  <si>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</si>
  <si>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</si>
  <si>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</si>
  <si>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</si>
  <si>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</si>
  <si>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</si>
  <si>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</si>
  <si>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</si>
  <si>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</si>
  <si>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</si>
  <si>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</si>
  <si>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</si>
  <si>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</si>
  <si>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</si>
  <si>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</si>
  <si>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</si>
  <si>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</si>
  <si>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</si>
  <si>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</si>
  <si>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</si>
  <si>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</si>
  <si>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</si>
  <si>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</si>
  <si>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</si>
  <si>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</si>
  <si>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</si>
  <si>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</si>
  <si>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</si>
  <si>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</si>
  <si>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</si>
  <si>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</si>
  <si>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</si>
  <si>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</si>
  <si>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</si>
  <si>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</si>
  <si>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</si>
  <si>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</si>
  <si>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</si>
  <si>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</si>
  <si>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</si>
  <si>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</si>
  <si>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</si>
  <si>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</si>
  <si>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</si>
  <si>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</si>
  <si>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</si>
  <si>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</si>
  <si>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</si>
  <si>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</si>
  <si>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</si>
  <si>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</si>
  <si>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</si>
  <si>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</si>
  <si>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</si>
  <si>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</si>
  <si>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</si>
  <si>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</si>
  <si>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</si>
  <si>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</si>
  <si>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</si>
  <si>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</si>
  <si>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</si>
  <si>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</si>
  <si>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</si>
  <si>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</si>
  <si>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</si>
  <si>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</si>
  <si>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</si>
  <si>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</si>
  <si>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</si>
  <si>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</si>
  <si>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</si>
  <si>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</si>
  <si>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</si>
  <si>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</si>
  <si>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</si>
  <si>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</si>
  <si>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</si>
  <si>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</si>
  <si>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</si>
  <si>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</si>
  <si>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</si>
  <si>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</si>
  <si>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</si>
  <si>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</si>
  <si>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</si>
  <si>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</si>
  <si>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</si>
  <si>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</si>
  <si>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</si>
  <si>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</si>
  <si>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</si>
  <si>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</si>
  <si>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</si>
  <si>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</si>
  <si>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</si>
  <si>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</si>
  <si>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</si>
  <si>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</si>
  <si>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</si>
  <si>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</si>
  <si>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</si>
  <si>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</si>
  <si>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</si>
  <si>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</si>
  <si>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</si>
  <si>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</si>
  <si>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</si>
  <si>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</si>
  <si>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</si>
  <si>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</si>
  <si>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</si>
  <si>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</si>
  <si>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</si>
  <si>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</si>
  <si>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</si>
  <si>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</si>
  <si>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</si>
  <si>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</si>
  <si>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</si>
  <si>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</si>
  <si>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</si>
  <si>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</si>
  <si>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</si>
  <si>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</si>
  <si>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</si>
  <si>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</si>
  <si>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</si>
  <si>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</si>
  <si>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</si>
  <si>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</si>
  <si>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</si>
  <si>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</si>
  <si>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</si>
  <si>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</si>
  <si>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</si>
  <si>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</si>
  <si>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</si>
  <si>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</si>
  <si>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</si>
  <si>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</si>
  <si>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</si>
  <si>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</si>
  <si>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</si>
  <si>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</si>
  <si>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</si>
  <si>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</si>
  <si>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</si>
  <si>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</si>
  <si>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</si>
  <si>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</si>
  <si>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</si>
  <si>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</si>
  <si>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</si>
  <si>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</si>
  <si>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</si>
  <si>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</si>
  <si>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</si>
  <si>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</si>
  <si>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</si>
  <si>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</si>
  <si>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</si>
  <si>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</si>
  <si>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</si>
  <si>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</si>
  <si>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</si>
  <si>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</si>
  <si>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</si>
  <si>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</si>
  <si>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</si>
  <si>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</si>
  <si>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</si>
  <si>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</si>
  <si>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</si>
  <si>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</si>
  <si>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</si>
  <si>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</si>
  <si>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</si>
  <si>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</si>
  <si>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</si>
  <si>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</si>
  <si>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</si>
  <si>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</si>
  <si>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</si>
  <si>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</si>
  <si>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</si>
  <si>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</si>
  <si>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</si>
  <si>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</si>
  <si>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</si>
  <si>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</si>
  <si>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</si>
  <si>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</si>
  <si>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</si>
  <si>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</si>
  <si>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</si>
  <si>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</si>
  <si>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</si>
  <si>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</si>
  <si>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</si>
  <si>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</si>
  <si>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</si>
  <si>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</si>
  <si>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</si>
  <si>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</si>
  <si>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</si>
  <si>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</si>
  <si>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</si>
  <si>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</si>
  <si>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</si>
  <si>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</si>
  <si>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</si>
  <si>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</si>
  <si>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</si>
  <si>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</si>
  <si>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</si>
  <si>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</si>
  <si>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</si>
  <si>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</si>
  <si>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</si>
  <si>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</si>
  <si>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</si>
  <si>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</si>
  <si>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</si>
  <si>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</si>
  <si>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</si>
  <si>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</si>
  <si>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</si>
  <si>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</si>
  <si>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</si>
  <si>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</si>
  <si>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</si>
  <si>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</si>
  <si>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</si>
  <si>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</si>
  <si>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</si>
  <si>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</si>
  <si>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</si>
  <si>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</si>
  <si>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</si>
  <si>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</si>
  <si>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</si>
  <si>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</si>
  <si>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</si>
  <si>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</si>
  <si>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</si>
  <si>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</si>
  <si>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</si>
  <si>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</si>
  <si>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</si>
  <si>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</si>
  <si>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</si>
  <si>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</si>
  <si>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</si>
  <si>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</si>
  <si>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</si>
  <si>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</si>
  <si>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</si>
  <si>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</si>
  <si>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</si>
  <si>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</si>
  <si>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</si>
  <si>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</si>
  <si>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</si>
  <si>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</si>
  <si>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</si>
  <si>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</si>
  <si>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</si>
  <si>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</si>
  <si>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</si>
  <si>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</si>
  <si>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</si>
  <si>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</si>
  <si>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</si>
  <si>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</si>
  <si>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</si>
  <si>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</si>
  <si>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</si>
  <si>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</si>
  <si>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</si>
  <si>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</si>
  <si>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</si>
  <si>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</si>
  <si>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</si>
  <si>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</si>
  <si>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</si>
  <si>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</si>
  <si>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</si>
  <si>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</si>
  <si>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</si>
  <si>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</si>
  <si>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</si>
  <si>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</si>
  <si>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</si>
  <si>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</si>
  <si>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</si>
  <si>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</si>
  <si>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</si>
  <si>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</si>
  <si>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</si>
  <si>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</si>
  <si>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</si>
  <si>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</si>
  <si>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</si>
  <si>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</si>
  <si>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</si>
  <si>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</si>
  <si>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</si>
  <si>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</si>
  <si>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</si>
  <si>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</si>
  <si>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</si>
  <si>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</si>
  <si>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</si>
  <si>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</si>
  <si>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</si>
  <si>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</si>
  <si>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</si>
  <si>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</si>
  <si>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</si>
  <si>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</si>
  <si>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</si>
  <si>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</si>
  <si>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</si>
  <si>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</si>
  <si>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</si>
  <si>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</si>
  <si>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</si>
  <si>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</si>
  <si>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</si>
  <si>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</si>
  <si>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</si>
  <si>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</si>
  <si>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</si>
  <si>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</si>
  <si>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</si>
  <si>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</si>
  <si>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</si>
  <si>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</si>
  <si>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</si>
  <si>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</si>
  <si>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</si>
  <si>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</si>
  <si>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</si>
  <si>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</si>
  <si>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</si>
  <si>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</si>
  <si>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</si>
  <si>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</si>
  <si>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</si>
  <si>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</si>
  <si>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</si>
  <si>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</si>
  <si>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</si>
  <si>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</si>
  <si>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</si>
  <si>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</si>
  <si>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</si>
  <si>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</si>
  <si>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</si>
  <si>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</si>
  <si>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</si>
  <si>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</si>
  <si>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</si>
  <si>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</si>
  <si>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</si>
  <si>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</si>
  <si>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</si>
  <si>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</si>
  <si>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</si>
  <si>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</si>
  <si>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</si>
  <si>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</si>
  <si>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</si>
  <si>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</si>
  <si>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</si>
  <si>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</si>
  <si>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</si>
  <si>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</si>
  <si>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</si>
  <si>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</si>
  <si>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</si>
  <si>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</si>
  <si>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</si>
  <si>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</si>
  <si>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</si>
  <si>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</si>
  <si>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</si>
  <si>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</si>
  <si>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</si>
  <si>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</si>
  <si>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</si>
  <si>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</si>
  <si>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</si>
  <si>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</si>
  <si>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</si>
  <si>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</si>
  <si>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</si>
  <si>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</si>
  <si>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</si>
  <si>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</si>
  <si>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</si>
  <si>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</si>
  <si>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</si>
  <si>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</si>
  <si>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</si>
  <si>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</si>
  <si>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</si>
  <si>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</si>
  <si>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</si>
  <si>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</si>
  <si>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</si>
  <si>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</si>
  <si>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</si>
  <si>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</si>
  <si>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</si>
  <si>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</si>
  <si>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</si>
  <si>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</si>
  <si>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</si>
  <si>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</si>
  <si>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</si>
  <si>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</si>
  <si>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</si>
  <si>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</si>
  <si>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</si>
  <si>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</si>
  <si>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</si>
  <si>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</si>
  <si>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</si>
  <si>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</si>
  <si>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</si>
  <si>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</si>
  <si>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</si>
  <si>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</si>
  <si>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</si>
  <si>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</si>
  <si>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</si>
  <si>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</si>
  <si>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</si>
  <si>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</si>
  <si>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</si>
  <si>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</si>
  <si>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</si>
  <si>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</si>
  <si>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</si>
  <si>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</si>
  <si>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</si>
  <si>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</si>
  <si>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</si>
  <si>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</si>
  <si>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</si>
  <si>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</si>
  <si>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</si>
  <si>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</si>
  <si>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</si>
  <si>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</si>
  <si>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</si>
  <si>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</si>
  <si>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</si>
  <si>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</si>
  <si>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</si>
  <si>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</si>
  <si>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</si>
  <si>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</si>
  <si>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</si>
  <si>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</si>
  <si>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</si>
  <si>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</si>
  <si>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</si>
  <si>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</si>
  <si>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</si>
  <si>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</si>
  <si>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</si>
  <si>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</si>
  <si>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</si>
  <si>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</si>
  <si>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</si>
  <si>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</si>
  <si>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</si>
  <si>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</si>
  <si>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</si>
  <si>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</si>
  <si>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</si>
  <si>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</si>
  <si>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</si>
  <si>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</si>
  <si>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</si>
  <si>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</si>
  <si>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</si>
  <si>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</si>
  <si>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</si>
  <si>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</si>
  <si>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</si>
  <si>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</si>
  <si>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</si>
  <si>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</si>
  <si>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</si>
  <si>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</si>
  <si>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</si>
  <si>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</si>
  <si>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</si>
  <si>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</si>
  <si>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</si>
  <si>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</si>
  <si>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</si>
  <si>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</si>
  <si>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</si>
  <si>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</si>
  <si>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</si>
  <si>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</si>
  <si>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</si>
  <si>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</si>
  <si>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</si>
  <si>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</si>
  <si>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</si>
  <si>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</si>
  <si>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</si>
  <si>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</si>
  <si>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</si>
  <si>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</si>
  <si>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</si>
  <si>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</si>
  <si>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</si>
  <si>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</si>
  <si>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</si>
  <si>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</si>
  <si>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</si>
  <si>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</si>
  <si>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</si>
  <si>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</si>
  <si>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</si>
  <si>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</si>
  <si>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</si>
  <si>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</si>
  <si>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</si>
  <si>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</si>
  <si>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</si>
  <si>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</si>
  <si>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</si>
  <si>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</si>
  <si>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</si>
  <si>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</si>
  <si>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</si>
  <si>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</si>
  <si>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</si>
  <si>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</si>
  <si>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</si>
  <si>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</si>
  <si>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</si>
  <si>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</si>
  <si>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</si>
  <si>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</si>
  <si>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</si>
  <si>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</si>
  <si>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</si>
  <si>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</si>
  <si>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</si>
  <si>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</si>
  <si>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</si>
  <si>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</si>
  <si>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</si>
  <si>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</si>
  <si>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</si>
  <si>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</si>
  <si>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</si>
  <si>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</si>
  <si>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</si>
  <si>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</si>
  <si>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</si>
  <si>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</si>
  <si>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</si>
  <si>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</si>
  <si>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</si>
  <si>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</si>
  <si>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</si>
  <si>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</si>
  <si>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</si>
  <si>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</si>
  <si>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</si>
  <si>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</si>
  <si>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</si>
  <si>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</si>
  <si>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</si>
  <si>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</si>
  <si>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</si>
  <si>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</si>
  <si>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</si>
  <si>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</si>
  <si>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</si>
  <si>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</si>
  <si>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</si>
  <si>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</si>
  <si>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</si>
  <si>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</si>
  <si>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</si>
  <si>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</si>
  <si>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</si>
  <si>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</si>
  <si>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</si>
  <si>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</si>
  <si>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</si>
  <si>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</si>
  <si>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</si>
  <si>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</si>
  <si>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</si>
  <si>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</si>
  <si>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</si>
  <si>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</si>
  <si>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</si>
  <si>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</si>
  <si>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</si>
  <si>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</si>
  <si>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</si>
  <si>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</si>
  <si>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</si>
  <si>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</si>
  <si>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</si>
  <si>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</si>
  <si>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</si>
  <si>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</si>
  <si>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</si>
  <si>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</si>
  <si>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</si>
  <si>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</si>
  <si>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</si>
  <si>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</si>
  <si>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</si>
  <si>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</si>
  <si>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</si>
  <si>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</si>
  <si>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</si>
  <si>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</si>
  <si>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</si>
  <si>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</si>
  <si>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</si>
  <si>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</si>
  <si>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</si>
  <si>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</si>
  <si>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</si>
  <si>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</si>
  <si>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</si>
  <si>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</si>
  <si>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</si>
  <si>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</si>
  <si>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</si>
  <si>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</si>
  <si>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</si>
  <si>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</si>
  <si>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</si>
  <si>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</si>
  <si>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</si>
  <si>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</si>
  <si>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</si>
  <si>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</si>
  <si>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</si>
  <si>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</si>
  <si>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</si>
  <si>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</si>
  <si>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</si>
  <si>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</si>
  <si>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</si>
  <si>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</si>
  <si>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</si>
  <si>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</si>
  <si>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</si>
  <si>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</si>
  <si>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</si>
  <si>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</si>
  <si>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</si>
  <si>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</si>
  <si>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</si>
  <si>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</si>
  <si>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</si>
  <si>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</si>
  <si>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</si>
  <si>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</si>
  <si>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</si>
  <si>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</si>
  <si>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</si>
  <si>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</si>
  <si>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</si>
  <si>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</si>
  <si>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</si>
  <si>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</si>
  <si>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</si>
  <si>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</si>
  <si>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</si>
  <si>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</si>
  <si>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</si>
  <si>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</si>
  <si>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</si>
  <si>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</si>
  <si>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</si>
  <si>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</si>
  <si>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</si>
  <si>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</si>
  <si>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</si>
  <si>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</si>
  <si>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</si>
  <si>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</si>
  <si>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</si>
  <si>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</si>
  <si>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</si>
  <si>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</si>
  <si>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</si>
  <si>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</si>
  <si>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</si>
  <si>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</si>
  <si>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</si>
  <si>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</si>
  <si>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</si>
  <si>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</si>
  <si>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</si>
  <si>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</si>
  <si>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</si>
  <si>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</si>
  <si>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</si>
  <si>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</si>
  <si>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</si>
  <si>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</si>
  <si>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</si>
  <si>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</si>
  <si>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</si>
  <si>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</si>
  <si>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</si>
  <si>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</si>
  <si>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</si>
  <si>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</si>
  <si>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</si>
  <si>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</si>
  <si>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</si>
  <si>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</si>
  <si>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</si>
  <si>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</si>
  <si>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</si>
  <si>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</si>
  <si>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</si>
  <si>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</si>
  <si>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</si>
  <si>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</si>
  <si>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</si>
  <si>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</si>
  <si>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</si>
  <si>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</si>
  <si>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</si>
  <si>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</si>
  <si>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</si>
  <si>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</si>
  <si>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</si>
  <si>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</si>
  <si>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</si>
  <si>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</si>
  <si>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</si>
  <si>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</si>
  <si>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</si>
  <si>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</si>
  <si>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</si>
  <si>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</si>
  <si>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</si>
  <si>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</si>
  <si>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</si>
  <si>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</si>
  <si>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</si>
  <si>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</si>
  <si>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</si>
  <si>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</si>
  <si>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</si>
  <si>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</si>
  <si>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</si>
  <si>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</si>
  <si>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</si>
  <si>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</si>
  <si>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</si>
  <si>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</si>
  <si>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</si>
  <si>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</si>
  <si>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</si>
  <si>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</si>
  <si>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</si>
  <si>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</si>
  <si>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</si>
  <si>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</si>
  <si>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</si>
  <si>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</si>
  <si>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</si>
  <si>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</si>
  <si>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</si>
  <si>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</si>
  <si>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</si>
  <si>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</si>
  <si>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</si>
  <si>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</si>
  <si>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</si>
  <si>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</si>
  <si>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</si>
  <si>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</si>
  <si>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</si>
  <si>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</si>
  <si>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</si>
  <si>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</si>
  <si>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</si>
  <si>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</si>
  <si>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</si>
  <si>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</si>
  <si>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</si>
  <si>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</si>
  <si>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</si>
  <si>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</si>
  <si>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</si>
  <si>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</si>
  <si>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</si>
  <si>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</si>
  <si>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</si>
  <si>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</si>
  <si>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</si>
  <si>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</si>
  <si>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</si>
  <si>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</si>
  <si>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</si>
  <si>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</si>
  <si>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</si>
  <si>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</si>
  <si>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</si>
  <si>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</si>
  <si>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</si>
  <si>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</si>
  <si>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</si>
  <si>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</si>
  <si>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</si>
  <si>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</si>
  <si>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</si>
  <si>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</si>
  <si>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</si>
  <si>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</si>
  <si>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</si>
  <si>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</si>
  <si>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</si>
  <si>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</si>
  <si>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</si>
  <si>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</si>
  <si>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</si>
  <si>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</si>
  <si>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</si>
  <si>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</si>
  <si>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</si>
  <si>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</si>
  <si>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</si>
  <si>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</si>
  <si>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</si>
  <si>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</si>
  <si>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</si>
  <si>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</si>
  <si>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</si>
  <si>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</si>
  <si>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</si>
  <si>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</si>
  <si>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</si>
  <si>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</si>
  <si>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</si>
  <si>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</si>
  <si>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</si>
  <si>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</si>
  <si>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</si>
  <si>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</si>
  <si>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</si>
  <si>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</si>
  <si>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</si>
  <si>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</si>
  <si>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</si>
  <si>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</si>
  <si>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</si>
  <si>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</si>
  <si>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</si>
  <si>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</si>
  <si>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</si>
  <si>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</si>
  <si>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</si>
  <si>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</si>
  <si>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</si>
  <si>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</si>
  <si>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</si>
  <si>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</si>
  <si>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</si>
  <si>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</si>
  <si>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</si>
  <si>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</si>
  <si>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</si>
  <si>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</si>
  <si>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</si>
  <si>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</si>
  <si>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</si>
  <si>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</si>
  <si>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</si>
  <si>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</si>
  <si>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</si>
  <si>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</si>
  <si>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</si>
  <si>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</si>
  <si>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</si>
  <si>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</si>
  <si>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</si>
  <si>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</si>
  <si>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</si>
  <si>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</si>
  <si>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</si>
  <si>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</si>
  <si>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</si>
  <si>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</si>
  <si>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</si>
  <si>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</si>
  <si>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</si>
  <si>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</si>
  <si>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</si>
  <si>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</si>
  <si>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</si>
  <si>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</si>
  <si>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</si>
  <si>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</si>
  <si>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</si>
  <si>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</si>
  <si>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</si>
  <si>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</si>
  <si>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</si>
  <si>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</si>
  <si>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</si>
  <si>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</si>
  <si>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</si>
  <si>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</si>
  <si>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</si>
  <si>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</si>
  <si>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</si>
  <si>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</si>
  <si>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</si>
  <si>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</si>
  <si>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</si>
  <si>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</si>
  <si>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</si>
  <si>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</si>
  <si>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</si>
  <si>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</si>
  <si>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</si>
  <si>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</si>
  <si>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</si>
  <si>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</si>
  <si>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</si>
  <si>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</si>
  <si>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</si>
  <si>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</si>
  <si>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</si>
  <si>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</si>
  <si>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</si>
  <si>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</si>
  <si>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</si>
  <si>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</si>
  <si>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</si>
  <si>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</si>
  <si>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</si>
  <si>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</si>
  <si>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</si>
  <si>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</si>
  <si>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</si>
  <si>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</si>
  <si>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</si>
  <si>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</si>
  <si>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</si>
  <si>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</si>
  <si>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</si>
  <si>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</si>
  <si>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</si>
  <si>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</si>
  <si>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</si>
  <si>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</si>
  <si>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</si>
  <si>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</si>
  <si>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</si>
  <si>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</si>
  <si>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</si>
  <si>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</si>
  <si>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</si>
  <si>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</si>
  <si>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</si>
  <si>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</si>
  <si>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</si>
  <si>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</si>
  <si>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</si>
  <si>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</si>
  <si>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</si>
  <si>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</si>
  <si>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</si>
  <si>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</si>
  <si>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</si>
  <si>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</si>
  <si>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</si>
  <si>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</si>
  <si>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</si>
  <si>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</si>
  <si>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</si>
  <si>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</si>
  <si>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</si>
  <si>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</si>
  <si>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</si>
  <si>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</si>
  <si>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</si>
  <si>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</si>
  <si>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</si>
  <si>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</si>
  <si>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</si>
  <si>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</si>
  <si>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</si>
  <si>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</si>
  <si>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</si>
  <si>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</si>
  <si>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</si>
  <si>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</si>
  <si>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</si>
  <si>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</si>
  <si>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</si>
  <si>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</si>
  <si>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</si>
  <si>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</si>
  <si>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</si>
  <si>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</si>
  <si>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</si>
  <si>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</si>
  <si>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</si>
  <si>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</si>
  <si>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</si>
  <si>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</si>
  <si>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</si>
  <si>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</si>
  <si>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</si>
  <si>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</si>
  <si>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</si>
  <si>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</si>
  <si>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</si>
  <si>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</si>
  <si>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</si>
  <si>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</si>
  <si>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</si>
  <si>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</si>
  <si>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</si>
  <si>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</si>
  <si>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</si>
  <si>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</si>
  <si>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</si>
  <si>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</si>
  <si>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</si>
  <si>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</si>
  <si>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</si>
  <si>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</si>
  <si>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</si>
  <si>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</si>
  <si>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</si>
  <si>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</si>
  <si>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</si>
  <si>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</si>
  <si>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</si>
  <si>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</si>
  <si>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</si>
  <si>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</si>
  <si>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</si>
  <si>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</si>
  <si>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</si>
  <si>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</si>
  <si>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</si>
  <si>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</si>
  <si>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</si>
  <si>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</si>
  <si>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</si>
  <si>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</si>
  <si>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</si>
  <si>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</si>
  <si>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</si>
  <si>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</si>
  <si>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</si>
  <si>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</si>
  <si>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</si>
  <si>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</si>
  <si>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</si>
  <si>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</si>
  <si>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</si>
  <si>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</si>
  <si>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</si>
  <si>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</si>
  <si>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</si>
  <si>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</si>
  <si>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</si>
  <si>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</si>
  <si>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</si>
  <si>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</si>
  <si>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</si>
  <si>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</si>
  <si>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</si>
  <si>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</si>
  <si>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</si>
  <si>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</si>
  <si>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</si>
  <si>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</si>
  <si>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</si>
  <si>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</si>
  <si>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</si>
  <si>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</si>
  <si>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</si>
  <si>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</si>
  <si>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</si>
  <si>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</si>
  <si>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</si>
  <si>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</si>
  <si>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</si>
  <si>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</si>
  <si>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</si>
  <si>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</si>
  <si>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</si>
  <si>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</si>
  <si>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</si>
  <si>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</si>
  <si>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</si>
  <si>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</si>
  <si>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</si>
  <si>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</si>
  <si>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</si>
  <si>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</si>
  <si>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</si>
  <si>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</si>
  <si>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</si>
  <si>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</si>
  <si>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</si>
  <si>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</si>
  <si>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</si>
  <si>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</si>
  <si>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</si>
  <si>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</si>
  <si>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</si>
  <si>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</si>
  <si>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</si>
  <si>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</si>
  <si>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</si>
  <si>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</si>
  <si>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</si>
  <si>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</si>
  <si>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</si>
  <si>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</si>
  <si>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</si>
  <si>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</si>
  <si>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</si>
  <si>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</si>
  <si>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</si>
  <si>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</si>
  <si>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</si>
  <si>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</si>
  <si>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</si>
  <si>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</si>
  <si>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</si>
  <si>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</si>
  <si>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</si>
  <si>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</si>
  <si>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</si>
  <si>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</si>
  <si>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</si>
  <si>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</si>
  <si>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</si>
  <si>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</si>
  <si>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</si>
  <si>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</si>
  <si>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</si>
  <si>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</si>
  <si>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</si>
  <si>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</si>
  <si>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</si>
  <si>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</si>
  <si>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</si>
  <si>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</si>
  <si>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</si>
  <si>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</si>
  <si>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</si>
  <si>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</si>
  <si>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</si>
  <si>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</si>
  <si>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</si>
  <si>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</si>
  <si>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</si>
  <si>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</si>
  <si>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</si>
  <si>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</si>
  <si>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</si>
  <si>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</si>
  <si>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</si>
  <si>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</si>
  <si>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</si>
  <si>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</si>
  <si>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</si>
  <si>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</si>
  <si>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</si>
  <si>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</si>
  <si>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</si>
  <si>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</si>
  <si>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</si>
  <si>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</si>
  <si>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</si>
  <si>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</si>
  <si>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</si>
  <si>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</si>
  <si>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</si>
  <si>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</si>
  <si>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</si>
  <si>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</si>
  <si>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</si>
  <si>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</si>
  <si>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</si>
  <si>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</si>
  <si>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</si>
  <si>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</si>
  <si>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</si>
  <si>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</si>
  <si>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</si>
  <si>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</si>
  <si>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</si>
  <si>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</si>
  <si>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</si>
  <si>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</si>
  <si>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</si>
  <si>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</si>
  <si>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</si>
  <si>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</si>
  <si>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</si>
  <si>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</si>
  <si>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</si>
  <si>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</si>
  <si>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</si>
  <si>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</si>
  <si>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</si>
  <si>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</si>
  <si>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</si>
  <si>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</si>
  <si>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</si>
  <si>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</si>
  <si>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</si>
  <si>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</si>
  <si>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</si>
  <si>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</si>
  <si>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</si>
  <si>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</si>
  <si>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</si>
  <si>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</si>
  <si>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</si>
  <si>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</si>
  <si>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</si>
  <si>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</si>
  <si>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</si>
  <si>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</si>
  <si>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</si>
  <si>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</si>
  <si>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</si>
  <si>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</si>
  <si>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</si>
  <si>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</si>
  <si>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</si>
  <si>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</si>
  <si>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</si>
  <si>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</si>
  <si>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</si>
  <si>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</si>
  <si>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</si>
  <si>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</si>
  <si>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</si>
  <si>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</si>
  <si>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</si>
  <si>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</si>
  <si>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</si>
  <si>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</si>
  <si>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</si>
  <si>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</si>
  <si>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</si>
  <si>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</si>
  <si>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</si>
  <si>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</si>
  <si>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</si>
  <si>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</si>
  <si>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</si>
  <si>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</si>
  <si>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</si>
  <si>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</si>
  <si>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</si>
  <si>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</si>
  <si>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</si>
  <si>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</si>
  <si>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</si>
  <si>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</si>
  <si>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</si>
  <si>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</si>
  <si>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</si>
  <si>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</si>
  <si>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</si>
  <si>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</si>
  <si>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</si>
  <si>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</si>
  <si>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</si>
  <si>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</si>
  <si>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</si>
  <si>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</si>
  <si>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</si>
  <si>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</si>
  <si>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</si>
  <si>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</si>
  <si>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</si>
  <si>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</si>
  <si>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</si>
  <si>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</si>
  <si>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</si>
  <si>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</si>
  <si>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</si>
  <si>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</si>
  <si>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</si>
  <si>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</si>
  <si>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</si>
  <si>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</si>
  <si>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</si>
  <si>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</si>
  <si>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</si>
  <si>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</si>
  <si>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</si>
  <si>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</si>
  <si>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</si>
  <si>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</si>
  <si>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</si>
  <si>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</si>
  <si>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</si>
  <si>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</si>
  <si>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</si>
  <si>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</si>
  <si>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</si>
  <si>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</si>
  <si>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</si>
  <si>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</si>
  <si>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</si>
  <si>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</si>
  <si>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</si>
  <si>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</si>
  <si>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</si>
  <si>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</si>
  <si>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</si>
  <si>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</si>
  <si>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</si>
  <si>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</si>
  <si>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</si>
  <si>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</si>
  <si>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</si>
  <si>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</si>
  <si>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</si>
  <si>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</si>
  <si>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</si>
  <si>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</si>
  <si>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</si>
  <si>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</si>
  <si>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</si>
  <si>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</si>
  <si>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</si>
  <si>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</si>
  <si>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</si>
  <si>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</si>
  <si>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</si>
  <si>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</si>
  <si>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</si>
  <si>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</si>
  <si>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</si>
  <si>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</si>
  <si>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</si>
  <si>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</si>
  <si>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</si>
  <si>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</si>
  <si>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</si>
  <si>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</si>
  <si>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</si>
  <si>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</si>
  <si>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</si>
  <si>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</si>
  <si>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</si>
  <si>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</si>
  <si>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</si>
  <si>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</si>
  <si>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</si>
  <si>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</si>
  <si>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</si>
  <si>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</si>
  <si>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</si>
  <si>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</si>
  <si>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</si>
  <si>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</si>
  <si>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</si>
  <si>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</si>
  <si>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</si>
  <si>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</si>
  <si>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</si>
  <si>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</si>
  <si>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</si>
  <si>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</si>
  <si>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</si>
  <si>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</si>
  <si>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</si>
  <si>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</si>
  <si>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</si>
  <si>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</si>
  <si>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</si>
  <si>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</si>
  <si>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</si>
  <si>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</si>
  <si>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</si>
  <si>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</si>
  <si>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</si>
  <si>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</si>
  <si>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</si>
  <si>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</si>
  <si>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</si>
  <si>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</si>
  <si>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</si>
  <si>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</si>
  <si>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</si>
  <si>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</si>
  <si>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</si>
  <si>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</si>
  <si>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</si>
  <si>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</si>
  <si>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</si>
  <si>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</si>
  <si>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</si>
  <si>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</si>
  <si>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</si>
  <si>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</si>
  <si>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</si>
  <si>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</si>
  <si>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</si>
  <si>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</si>
  <si>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</si>
  <si>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</si>
  <si>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</si>
  <si>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</si>
  <si>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</si>
  <si>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</si>
  <si>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</si>
  <si>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</si>
  <si>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</si>
  <si>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</si>
  <si>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</si>
  <si>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</si>
  <si>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</si>
  <si>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</si>
  <si>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</si>
  <si>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</si>
  <si>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</si>
  <si>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</si>
  <si>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</si>
  <si>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</si>
  <si>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</si>
  <si>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</si>
  <si>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</si>
  <si>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</si>
  <si>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</si>
  <si>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</si>
  <si>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</si>
  <si>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</si>
  <si>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</si>
  <si>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</si>
  <si>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</si>
  <si>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</si>
  <si>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</si>
  <si>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</si>
  <si>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</si>
  <si>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</si>
  <si>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</si>
  <si>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</si>
  <si>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</si>
  <si>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</si>
  <si>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</si>
  <si>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</si>
  <si>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</si>
  <si>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</si>
  <si>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</si>
  <si>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</si>
  <si>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</si>
  <si>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</si>
  <si>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</si>
  <si>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</si>
  <si>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</si>
  <si>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</si>
  <si>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</si>
  <si>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</si>
  <si>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</si>
  <si>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</si>
  <si>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</si>
  <si>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</si>
  <si>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</si>
  <si>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</si>
  <si>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</si>
  <si>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</si>
  <si>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</si>
  <si>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</si>
  <si>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</si>
  <si>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</si>
  <si>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</si>
  <si>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</si>
  <si>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</si>
  <si>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</si>
  <si>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</si>
  <si>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</si>
  <si>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</si>
  <si>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</si>
  <si>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</si>
  <si>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</si>
  <si>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</si>
  <si>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</si>
  <si>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</si>
  <si>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</si>
  <si>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</si>
  <si>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</si>
  <si>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</si>
  <si>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</si>
  <si>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</si>
  <si>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</si>
  <si>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</si>
  <si>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</si>
  <si>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</si>
  <si>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</si>
  <si>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</si>
  <si>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</si>
  <si>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</si>
  <si>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</si>
  <si>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</si>
  <si>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</si>
  <si>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</si>
  <si>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</si>
  <si>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</si>
  <si>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</si>
  <si>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</si>
  <si>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</si>
  <si>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</si>
  <si>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</si>
  <si>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</si>
  <si>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</si>
  <si>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</si>
  <si>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</si>
  <si>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</si>
  <si>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</si>
  <si>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</si>
  <si>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</si>
  <si>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</si>
  <si>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</si>
  <si>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</si>
  <si>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</si>
  <si>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</si>
  <si>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</si>
  <si>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</si>
  <si>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</si>
  <si>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</si>
  <si>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</si>
  <si>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</si>
  <si>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</si>
  <si>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</si>
  <si>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</si>
  <si>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</si>
  <si>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</si>
  <si>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</si>
  <si>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</si>
  <si>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</si>
  <si>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</si>
  <si>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</si>
  <si>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</si>
  <si>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</si>
  <si>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</si>
  <si>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</si>
  <si>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</si>
  <si>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</si>
  <si>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</si>
  <si>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</si>
  <si>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</si>
  <si>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</si>
  <si>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</si>
  <si>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</si>
  <si>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</si>
  <si>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</si>
  <si>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</si>
  <si>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</si>
  <si>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</si>
  <si>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</si>
  <si>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</si>
  <si>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</si>
  <si>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</si>
  <si>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</si>
  <si>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</si>
  <si>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</si>
  <si>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</si>
  <si>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</si>
  <si>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</si>
  <si>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</si>
  <si>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</si>
  <si>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</si>
  <si>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</si>
  <si>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</si>
  <si>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</si>
  <si>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</si>
  <si>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</si>
  <si>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</si>
  <si>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</si>
  <si>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</si>
  <si>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</si>
  <si>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</si>
  <si>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</si>
  <si>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</si>
  <si>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</si>
  <si>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</si>
  <si>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</si>
  <si>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</si>
  <si>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</si>
  <si>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</si>
  <si>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</si>
  <si>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</si>
  <si>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</si>
  <si>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</si>
  <si>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</si>
  <si>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</si>
  <si>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</si>
  <si>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</si>
  <si>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</si>
  <si>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</si>
  <si>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</si>
  <si>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</si>
  <si>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</si>
  <si>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</si>
  <si>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</si>
  <si>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</si>
  <si>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</si>
  <si>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</si>
  <si>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</si>
  <si>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</si>
  <si>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</si>
  <si>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</si>
  <si>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</si>
  <si>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</si>
  <si>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</si>
  <si>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</si>
  <si>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</si>
  <si>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</si>
  <si>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</si>
  <si>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</si>
  <si>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</si>
  <si>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</si>
  <si>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</si>
  <si>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</si>
  <si>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</si>
  <si>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</si>
  <si>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</si>
  <si>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</si>
  <si>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</si>
  <si>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</si>
  <si>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</si>
  <si>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</si>
  <si>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</si>
  <si>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</si>
  <si>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</si>
  <si>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</si>
  <si>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</si>
  <si>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</si>
  <si>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</si>
  <si>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</si>
  <si>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</si>
  <si>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</si>
  <si>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</si>
  <si>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</si>
  <si>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</si>
  <si>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</si>
  <si>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</si>
  <si>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</si>
  <si>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</si>
  <si>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</si>
  <si>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</si>
  <si>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</si>
  <si>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</si>
  <si>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</si>
  <si>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</si>
  <si>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</si>
  <si>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</si>
  <si>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</si>
  <si>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</si>
  <si>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</si>
  <si>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</si>
  <si>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</si>
  <si>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</si>
  <si>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</si>
  <si>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</si>
  <si>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</si>
  <si>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</si>
  <si>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</si>
  <si>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</si>
  <si>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</si>
  <si>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</si>
  <si>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</si>
  <si>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</si>
  <si>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</si>
  <si>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</si>
  <si>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</si>
  <si>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</si>
  <si>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</si>
  <si>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</si>
  <si>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</si>
  <si>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</si>
  <si>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</si>
  <si>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</si>
  <si>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</si>
  <si>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</si>
  <si>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</si>
  <si>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</si>
  <si>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</si>
  <si>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</si>
  <si>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</si>
  <si>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</si>
  <si>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</si>
  <si>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</si>
  <si>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</si>
  <si>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</si>
  <si>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</si>
  <si>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</si>
  <si>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</si>
  <si>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</si>
  <si>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</si>
  <si>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</si>
  <si>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</si>
  <si>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</si>
  <si>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</si>
  <si>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</si>
  <si>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</si>
  <si>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</si>
  <si>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</si>
  <si>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</si>
  <si>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</si>
  <si>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</si>
  <si>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</si>
  <si>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</si>
  <si>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</si>
  <si>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</si>
  <si>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</si>
  <si>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</si>
  <si>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</si>
  <si>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</si>
  <si>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</si>
  <si>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</si>
  <si>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</si>
  <si>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</si>
  <si>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</si>
  <si>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</si>
  <si>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</si>
  <si>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</si>
  <si>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</si>
  <si>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</si>
  <si>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</si>
  <si>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</si>
  <si>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</si>
  <si>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</si>
  <si>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</si>
  <si>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</si>
  <si>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</si>
  <si>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</si>
  <si>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</si>
  <si>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</si>
  <si>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</si>
  <si>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</si>
  <si>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</si>
  <si>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</si>
  <si>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</si>
  <si>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</si>
  <si>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</si>
  <si>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</si>
  <si>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</si>
  <si>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</si>
  <si>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</si>
  <si>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</si>
  <si>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</si>
  <si>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</si>
  <si>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</si>
  <si>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</si>
  <si>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</si>
  <si>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</si>
  <si>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</si>
  <si>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</si>
  <si>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</si>
  <si>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</si>
  <si>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</si>
  <si>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</si>
  <si>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</si>
  <si>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</si>
  <si>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</si>
  <si>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</si>
  <si>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</si>
  <si>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</si>
  <si>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</si>
  <si>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</si>
  <si>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</si>
  <si>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</si>
  <si>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</si>
  <si>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</si>
  <si>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</si>
  <si>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</si>
  <si>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</si>
  <si>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</si>
  <si>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</si>
  <si>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</si>
  <si>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</si>
  <si>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</si>
  <si>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</si>
  <si>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</si>
  <si>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</si>
  <si>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</si>
  <si>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</si>
  <si>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</si>
  <si>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</si>
  <si>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</si>
  <si>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</si>
  <si>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</si>
  <si>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</si>
  <si>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</si>
  <si>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</si>
  <si>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</si>
  <si>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</si>
  <si>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</si>
  <si>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</si>
  <si>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</si>
  <si>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</si>
  <si>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</si>
  <si>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</si>
  <si>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</si>
  <si>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</si>
  <si>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</si>
  <si>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</si>
  <si>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</si>
  <si>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</si>
  <si>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</si>
  <si>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</si>
  <si>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</si>
  <si>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</si>
  <si>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</si>
  <si>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</si>
  <si>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</si>
  <si>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</si>
  <si>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</si>
  <si>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</si>
  <si>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</si>
  <si>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</si>
  <si>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</si>
  <si>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</si>
  <si>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</si>
  <si>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</si>
  <si>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</si>
  <si>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</si>
  <si>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</si>
  <si>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</si>
  <si>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</si>
  <si>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</si>
  <si>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</si>
  <si>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</si>
  <si>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</si>
  <si>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</si>
  <si>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</si>
  <si>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</si>
  <si>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</si>
  <si>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</si>
  <si>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</si>
  <si>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</si>
  <si>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</si>
  <si>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</si>
  <si>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</si>
  <si>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</si>
  <si>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</si>
  <si>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</si>
  <si>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</si>
  <si>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</si>
  <si>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</si>
  <si>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</si>
  <si>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</si>
  <si>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</si>
  <si>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</si>
  <si>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</si>
  <si>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</si>
  <si>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</si>
  <si>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</si>
  <si>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</si>
  <si>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</si>
  <si>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</si>
  <si>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</si>
  <si>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</si>
  <si>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</si>
  <si>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</si>
  <si>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</si>
  <si>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</si>
  <si>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</si>
  <si>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</si>
  <si>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</si>
  <si>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</si>
  <si>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</si>
  <si>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</si>
  <si>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</si>
  <si>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</si>
  <si>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</si>
  <si>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</si>
  <si>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</si>
  <si>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</si>
  <si>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</si>
  <si>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</si>
  <si>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</si>
  <si>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</si>
  <si>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</si>
  <si>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</si>
  <si>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</si>
  <si>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</si>
  <si>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</si>
  <si>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</si>
  <si>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</si>
  <si>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</si>
  <si>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</si>
  <si>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</si>
  <si>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</si>
  <si>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</si>
  <si>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</si>
  <si>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</si>
  <si>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</si>
  <si>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</si>
  <si>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</si>
  <si>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</si>
  <si>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</si>
  <si>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</si>
  <si>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</si>
  <si>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</si>
  <si>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</si>
  <si>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</si>
  <si>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</si>
  <si>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</si>
  <si>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</si>
  <si>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</si>
  <si>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</si>
  <si>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</si>
  <si>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</si>
  <si>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</si>
  <si>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</si>
  <si>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</si>
  <si>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</si>
  <si>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</si>
  <si>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</si>
  <si>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</si>
  <si>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</si>
  <si>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</si>
  <si>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</si>
  <si>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</si>
  <si>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</si>
  <si>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</si>
  <si>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</si>
  <si>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</si>
  <si>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</si>
  <si>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</si>
  <si>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</si>
  <si>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</si>
  <si>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</si>
  <si>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</si>
  <si>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</si>
  <si>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</si>
  <si>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</si>
  <si>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</si>
  <si>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</si>
  <si>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</si>
  <si>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</si>
  <si>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</si>
  <si>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</si>
  <si>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</si>
  <si>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</si>
  <si>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</si>
  <si>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</si>
  <si>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</si>
  <si>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</si>
  <si>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</si>
  <si>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</si>
  <si>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</si>
  <si>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</si>
  <si>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</si>
  <si>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</si>
  <si>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</si>
  <si>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</si>
  <si>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</si>
  <si>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</si>
  <si>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</si>
  <si>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</si>
  <si>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</si>
  <si>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</si>
  <si>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</si>
  <si>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</si>
  <si>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</si>
  <si>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</si>
  <si>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</si>
  <si>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</si>
  <si>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</si>
  <si>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</si>
  <si>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</si>
  <si>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</si>
  <si>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</si>
  <si>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</si>
  <si>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</si>
  <si>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</si>
  <si>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</si>
  <si>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</si>
  <si>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</si>
  <si>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</si>
  <si>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</si>
  <si>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</si>
  <si>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</si>
  <si>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</si>
  <si>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</si>
  <si>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</si>
  <si>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</si>
  <si>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</si>
  <si>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</si>
  <si>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</si>
  <si>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</si>
  <si>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</si>
  <si>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</si>
  <si>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</si>
  <si>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</si>
  <si>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</si>
  <si>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</si>
  <si>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</si>
  <si>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</si>
  <si>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</si>
  <si>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</si>
  <si>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</si>
  <si>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</si>
  <si>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</si>
  <si>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</si>
  <si>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</si>
  <si>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</si>
  <si>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</si>
  <si>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</si>
  <si>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</si>
  <si>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</si>
  <si>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</si>
  <si>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</si>
  <si>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</si>
  <si>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</si>
  <si>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</si>
  <si>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</si>
  <si>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</si>
  <si>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</si>
  <si>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</si>
  <si>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</si>
  <si>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</si>
  <si>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</si>
  <si>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</si>
  <si>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</si>
  <si>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</si>
  <si>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</si>
  <si>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</si>
  <si>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</si>
  <si>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</si>
  <si>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</si>
  <si>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</si>
  <si>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</si>
  <si>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</si>
  <si>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</si>
  <si>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</si>
  <si>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</si>
  <si>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</si>
  <si>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</si>
  <si>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</si>
  <si>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</si>
  <si>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</si>
  <si>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</si>
  <si>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</si>
  <si>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</si>
  <si>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</si>
  <si>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</si>
  <si>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</si>
  <si>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</si>
  <si>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</si>
  <si>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</si>
  <si>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</si>
  <si>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</si>
  <si>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</si>
  <si>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</si>
  <si>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</si>
  <si>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</si>
  <si>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</si>
  <si>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</si>
  <si>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</si>
  <si>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</si>
  <si>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</si>
  <si>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</si>
  <si>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</si>
  <si>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</si>
  <si>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</si>
  <si>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</si>
  <si>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</si>
  <si>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</si>
  <si>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</si>
  <si>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</si>
  <si>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</si>
  <si>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</si>
  <si>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</si>
  <si>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</si>
  <si>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</si>
  <si>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</si>
  <si>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</si>
  <si>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</si>
  <si>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</si>
  <si>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</si>
  <si>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</si>
  <si>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</si>
  <si>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</si>
  <si>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</si>
  <si>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</si>
  <si>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</si>
  <si>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</si>
  <si>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</si>
  <si>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</si>
  <si>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</si>
  <si>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</si>
  <si>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</si>
  <si>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</si>
  <si>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</si>
  <si>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</si>
  <si>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</si>
  <si>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</si>
  <si>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</si>
  <si>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</si>
  <si>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</si>
  <si>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</si>
  <si>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</si>
  <si>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</si>
  <si>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</si>
  <si>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</si>
  <si>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</si>
  <si>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</si>
  <si>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</si>
  <si>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</si>
  <si>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</si>
  <si>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</si>
  <si>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</si>
  <si>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</si>
  <si>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</si>
  <si>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</si>
  <si>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</si>
  <si>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</si>
  <si>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</si>
  <si>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</si>
  <si>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</si>
  <si>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</si>
  <si>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</si>
  <si>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</si>
  <si>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</si>
  <si>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</si>
  <si>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</si>
  <si>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</si>
  <si>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</si>
  <si>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</si>
  <si>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</si>
  <si>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</si>
  <si>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</si>
  <si>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</si>
  <si>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</si>
  <si>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</si>
  <si>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</si>
  <si>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</si>
  <si>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</si>
  <si>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</si>
  <si>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</si>
  <si>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</si>
  <si>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</si>
  <si>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</si>
  <si>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</si>
  <si>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</si>
  <si>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</si>
  <si>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</si>
  <si>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</si>
  <si>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</si>
  <si>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</si>
  <si>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</si>
  <si>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</si>
  <si>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</si>
  <si>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</si>
  <si>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</si>
  <si>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</si>
  <si>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</si>
  <si>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</si>
  <si>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</si>
  <si>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</si>
  <si>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</si>
  <si>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</si>
  <si>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</si>
  <si>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</si>
  <si>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</si>
  <si>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</si>
  <si>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</si>
  <si>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</si>
  <si>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</si>
  <si>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</si>
  <si>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</si>
  <si>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</si>
  <si>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</si>
  <si>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</si>
  <si>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</si>
  <si>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</si>
  <si>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</si>
  <si>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</si>
  <si>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</si>
  <si>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</si>
  <si>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</si>
  <si>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</si>
  <si>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</si>
  <si>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</si>
  <si>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</si>
  <si>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</si>
  <si>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</si>
  <si>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</si>
  <si>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</si>
  <si>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</si>
  <si>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</si>
  <si>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</si>
  <si>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</si>
  <si>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</si>
  <si>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</si>
  <si>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</si>
  <si>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</si>
  <si>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</si>
  <si>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</si>
  <si>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</si>
  <si>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</si>
  <si>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</si>
  <si>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</si>
  <si>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</si>
  <si>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</si>
  <si>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</si>
  <si>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</si>
  <si>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</si>
  <si>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</si>
  <si>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</si>
  <si>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</si>
  <si>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</si>
  <si>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</si>
  <si>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</si>
  <si>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</si>
  <si>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</si>
  <si>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</si>
  <si>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</si>
  <si>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</si>
  <si>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</si>
  <si>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</si>
  <si>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</si>
  <si>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</si>
  <si>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</si>
  <si>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</si>
  <si>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</si>
  <si>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</si>
  <si>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</si>
  <si>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</si>
  <si>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</si>
  <si>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</si>
  <si>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</si>
  <si>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</si>
  <si>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</si>
  <si>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</si>
  <si>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</si>
  <si>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</si>
  <si>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</si>
  <si>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</si>
  <si>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</si>
  <si>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</si>
  <si>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</si>
  <si>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</si>
  <si>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</si>
  <si>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</si>
  <si>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</si>
  <si>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</si>
  <si>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</si>
  <si>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</si>
  <si>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</si>
  <si>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</si>
  <si>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</si>
  <si>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</si>
  <si>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</si>
  <si>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</si>
  <si>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</si>
  <si>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</si>
  <si>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</si>
  <si>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</si>
  <si>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</si>
  <si>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</si>
  <si>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</si>
  <si>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</si>
  <si>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</si>
  <si>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</si>
  <si>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</si>
  <si>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</si>
  <si>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</si>
  <si>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</si>
  <si>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</si>
  <si>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</si>
  <si>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</si>
  <si>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</si>
  <si>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</si>
  <si>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</si>
  <si>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</si>
  <si>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</si>
  <si>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</si>
  <si>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</si>
  <si>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</si>
  <si>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</si>
  <si>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</si>
  <si>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</si>
  <si>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</si>
  <si>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</si>
  <si>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</si>
  <si>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</si>
  <si>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</si>
  <si>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</si>
  <si>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</si>
  <si>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</si>
  <si>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</si>
  <si>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</si>
  <si>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</si>
  <si>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</si>
  <si>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</si>
  <si>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</si>
  <si>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</si>
  <si>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</si>
  <si>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</si>
  <si>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</si>
  <si>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</si>
  <si>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</si>
  <si>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</si>
  <si>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</si>
  <si>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</si>
  <si>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</si>
  <si>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</si>
  <si>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</si>
  <si>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</si>
  <si>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</si>
  <si>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</si>
  <si>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</si>
  <si>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</si>
  <si>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</si>
  <si>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</si>
  <si>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</si>
  <si>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</si>
  <si>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</si>
  <si>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</si>
  <si>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</si>
  <si>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</si>
  <si>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</si>
  <si>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</si>
  <si>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</si>
  <si>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</si>
  <si>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</si>
  <si>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</si>
  <si>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</si>
  <si>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</si>
  <si>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</si>
  <si>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</si>
  <si>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</si>
  <si>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</si>
  <si>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</si>
  <si>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</si>
  <si>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</si>
  <si>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</si>
  <si>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</si>
  <si>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</si>
  <si>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</si>
  <si>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</si>
  <si>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</si>
  <si>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</si>
  <si>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</si>
  <si>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</si>
  <si>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</si>
  <si>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</si>
  <si>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</si>
  <si>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</si>
  <si>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</si>
  <si>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</si>
  <si>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</si>
  <si>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</si>
  <si>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</si>
  <si>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</si>
  <si>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</si>
  <si>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</si>
  <si>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</si>
  <si>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</si>
  <si>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</si>
  <si>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</si>
  <si>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</si>
  <si>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</si>
  <si>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</si>
  <si>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</si>
  <si>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</si>
  <si>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</si>
  <si>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</si>
  <si>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</si>
  <si>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</si>
  <si>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</si>
  <si>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</si>
  <si>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</si>
  <si>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</si>
  <si>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</si>
  <si>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</si>
  <si>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</si>
  <si>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</si>
  <si>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</si>
  <si>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</si>
  <si>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</si>
  <si>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</si>
  <si>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</si>
  <si>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</si>
  <si>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</si>
  <si>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</si>
  <si>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</si>
  <si>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</si>
  <si>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</si>
  <si>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</si>
  <si>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</si>
  <si>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</si>
  <si>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</si>
  <si>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</si>
  <si>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</si>
  <si>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</si>
  <si>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</si>
  <si>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</si>
  <si>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</si>
  <si>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</si>
  <si>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</si>
  <si>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</si>
  <si>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</si>
  <si>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</si>
  <si>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</si>
  <si>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</si>
  <si>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</si>
  <si>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</si>
  <si>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</si>
  <si>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</si>
  <si>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</si>
  <si>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</si>
  <si>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</si>
  <si>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</si>
  <si>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</si>
  <si>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</si>
  <si>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</si>
  <si>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</si>
  <si>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</si>
  <si>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</si>
  <si>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</si>
  <si>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</si>
  <si>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</si>
  <si>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</si>
  <si>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</si>
  <si>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</si>
  <si>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</si>
  <si>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</si>
  <si>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</si>
  <si>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</si>
  <si>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</si>
  <si>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</si>
  <si>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</si>
  <si>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</si>
  <si>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</si>
  <si>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</si>
  <si>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</si>
  <si>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</si>
  <si>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</si>
  <si>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</si>
  <si>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</si>
  <si>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</si>
  <si>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</si>
  <si>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</si>
  <si>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</si>
  <si>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</si>
  <si>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</si>
  <si>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</si>
  <si>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</si>
  <si>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</si>
  <si>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</si>
  <si>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</si>
  <si>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</si>
  <si>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</si>
  <si>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</si>
  <si>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</si>
  <si>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</si>
  <si>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</si>
  <si>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</si>
  <si>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</si>
  <si>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</si>
  <si>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</si>
  <si>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</si>
  <si>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</si>
  <si>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</si>
  <si>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</si>
  <si>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</si>
  <si>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</si>
  <si>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</si>
  <si>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</si>
  <si>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</si>
  <si>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</si>
  <si>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</si>
  <si>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</si>
  <si>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</si>
  <si>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</si>
  <si>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</si>
  <si>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</si>
  <si>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</si>
  <si>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</si>
  <si>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</si>
  <si>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</si>
  <si>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</si>
  <si>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</si>
  <si>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</si>
  <si>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</si>
  <si>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</si>
  <si>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</si>
  <si>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</si>
  <si>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</si>
  <si>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</si>
  <si>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</si>
  <si>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</si>
  <si>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</si>
  <si>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</si>
  <si>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</si>
  <si>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</si>
  <si>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</si>
  <si>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</si>
  <si>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</si>
  <si>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</si>
  <si>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</si>
  <si>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</si>
  <si>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</si>
  <si>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</si>
  <si>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</si>
  <si>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</si>
  <si>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</si>
  <si>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</si>
  <si>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</si>
  <si>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</si>
  <si>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</si>
  <si>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</si>
  <si>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</si>
  <si>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</si>
  <si>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</si>
  <si>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</si>
  <si>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</si>
  <si>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</si>
  <si>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</si>
  <si>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</si>
  <si>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</si>
  <si>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</si>
  <si>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</si>
  <si>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</si>
  <si>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</si>
  <si>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</si>
  <si>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</si>
  <si>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</si>
  <si>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</si>
  <si>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</si>
  <si>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</si>
  <si>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</si>
  <si>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</si>
  <si>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</si>
  <si>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</si>
  <si>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</si>
  <si>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</si>
  <si>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</si>
  <si>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</si>
  <si>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</si>
  <si>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</si>
  <si>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</si>
  <si>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</si>
  <si>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</si>
  <si>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</si>
  <si>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</si>
  <si>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</si>
  <si>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</si>
  <si>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</si>
  <si>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</si>
  <si>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</si>
  <si>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</si>
  <si>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</si>
  <si>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</si>
  <si>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</si>
  <si>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</si>
  <si>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</si>
  <si>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</si>
  <si>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</si>
  <si>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</si>
  <si>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</si>
  <si>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</si>
  <si>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</si>
  <si>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</si>
  <si>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</si>
  <si>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</si>
  <si>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</si>
  <si>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</si>
  <si>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</si>
  <si>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</si>
  <si>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</si>
  <si>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</si>
  <si>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</si>
  <si>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</si>
  <si>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</si>
  <si>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</si>
  <si>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</si>
  <si>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</si>
  <si>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</si>
  <si>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</si>
  <si>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</si>
  <si>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</si>
  <si>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</si>
  <si>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</si>
  <si>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</si>
  <si>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</si>
  <si>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</si>
  <si>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</si>
  <si>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</si>
  <si>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</si>
  <si>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</si>
  <si>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</si>
  <si>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</si>
  <si>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</si>
  <si>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</si>
  <si>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</si>
  <si>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</si>
  <si>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</si>
  <si>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</si>
  <si>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</si>
  <si>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</si>
  <si>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</si>
  <si>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</si>
  <si>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</si>
  <si>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</si>
  <si>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</si>
  <si>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</si>
  <si>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</si>
  <si>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</si>
  <si>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</si>
  <si>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</si>
  <si>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</si>
  <si>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</si>
  <si>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</si>
  <si>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</si>
  <si>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</si>
  <si>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</si>
  <si>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</si>
  <si>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</si>
  <si>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</si>
  <si>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</si>
  <si>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</si>
  <si>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</si>
  <si>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</si>
  <si>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</si>
  <si>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</si>
  <si>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</si>
  <si>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</si>
  <si>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</si>
  <si>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</si>
  <si>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</si>
  <si>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</si>
  <si>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</si>
  <si>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</si>
  <si>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</si>
  <si>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</si>
  <si>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</si>
  <si>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</si>
  <si>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</si>
  <si>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</si>
  <si>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</si>
  <si>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</si>
  <si>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</si>
  <si>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</si>
  <si>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</si>
  <si>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</si>
  <si>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</si>
  <si>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</si>
  <si>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</si>
  <si>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</si>
  <si>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</si>
  <si>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</si>
  <si>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</si>
  <si>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</si>
  <si>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</si>
  <si>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</si>
  <si>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</si>
  <si>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</si>
  <si>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</si>
  <si>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</si>
  <si>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</si>
  <si>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</si>
  <si>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</si>
  <si>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</si>
  <si>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</si>
  <si>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</si>
  <si>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</si>
  <si>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</si>
  <si>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</si>
  <si>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</si>
  <si>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</si>
  <si>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</si>
  <si>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</si>
  <si>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</si>
  <si>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</si>
  <si>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</si>
  <si>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</si>
  <si>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</si>
  <si>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</si>
  <si>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</si>
  <si>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</si>
  <si>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</si>
  <si>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</si>
  <si>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</si>
  <si>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</si>
  <si>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</si>
  <si>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</si>
  <si>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</si>
  <si>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</si>
  <si>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</si>
  <si>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</si>
  <si>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</si>
  <si>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</si>
  <si>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</si>
  <si>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</si>
  <si>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</si>
  <si>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</si>
  <si>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</si>
  <si>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</si>
  <si>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</si>
  <si>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</si>
  <si>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</si>
  <si>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</si>
  <si>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</si>
  <si>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</si>
  <si>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</si>
  <si>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</si>
  <si>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</si>
  <si>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</si>
  <si>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</si>
  <si>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</si>
  <si>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</si>
  <si>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</si>
  <si>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</si>
  <si>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</si>
  <si>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</si>
  <si>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</si>
  <si>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</si>
  <si>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</si>
  <si>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</si>
  <si>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</si>
  <si>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</si>
  <si>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</si>
  <si>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</si>
  <si>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</si>
  <si>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</si>
  <si>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</si>
  <si>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</si>
  <si>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</si>
  <si>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</si>
  <si>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</si>
  <si>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</si>
  <si>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</si>
  <si>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</si>
  <si>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</si>
  <si>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</si>
  <si>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</si>
  <si>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</si>
  <si>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</si>
  <si>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</si>
  <si>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</si>
  <si>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</si>
  <si>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</si>
  <si>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</si>
  <si>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</si>
  <si>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</si>
  <si>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</si>
  <si>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</si>
  <si>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</si>
  <si>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</si>
  <si>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</si>
  <si>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</si>
  <si>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</si>
  <si>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</si>
  <si>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</si>
  <si>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</si>
  <si>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</si>
  <si>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</si>
  <si>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</si>
  <si>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</si>
  <si>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</si>
  <si>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</si>
  <si>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</si>
  <si>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</si>
  <si>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</si>
  <si>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</si>
  <si>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</si>
  <si>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</si>
  <si>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</si>
  <si>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</si>
  <si>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</si>
  <si>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</si>
  <si>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</si>
  <si>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</si>
  <si>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</si>
  <si>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</si>
  <si>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</si>
  <si>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</si>
  <si>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</si>
  <si>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</si>
  <si>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</si>
  <si>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</si>
  <si>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</si>
  <si>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</si>
  <si>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</si>
  <si>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</si>
  <si>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</si>
  <si>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</si>
  <si>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</si>
  <si>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</si>
  <si>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</si>
  <si>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</si>
  <si>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</si>
  <si>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</si>
  <si>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</si>
  <si>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</si>
  <si>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</si>
  <si>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</si>
  <si>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</si>
  <si>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</si>
  <si>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</si>
  <si>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</si>
  <si>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</si>
  <si>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</si>
  <si>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</si>
  <si>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</si>
  <si>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</si>
  <si>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</si>
  <si>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</si>
  <si>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</si>
  <si>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</si>
  <si>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</si>
  <si>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</si>
  <si>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</si>
  <si>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</si>
  <si>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</si>
  <si>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</si>
  <si>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</si>
  <si>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</si>
  <si>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</si>
  <si>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</si>
  <si>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</si>
  <si>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</si>
  <si>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</si>
  <si>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</si>
  <si>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</si>
  <si>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</si>
  <si>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</si>
  <si>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</si>
  <si>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</si>
  <si>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</si>
  <si>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</si>
  <si>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</si>
  <si>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</si>
  <si>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</si>
  <si>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</si>
  <si>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</si>
  <si>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</si>
  <si>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</si>
  <si>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</si>
  <si>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</si>
  <si>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</si>
  <si>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</si>
  <si>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</si>
  <si>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</si>
  <si>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</si>
  <si>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</si>
  <si>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</si>
  <si>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</si>
  <si>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</si>
  <si>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</si>
  <si>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</si>
  <si>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</si>
  <si>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</si>
  <si>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</si>
  <si>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</si>
  <si>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</si>
  <si>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</si>
  <si>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</si>
  <si>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</si>
  <si>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</si>
  <si>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</si>
  <si>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</si>
  <si>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</si>
  <si>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</si>
  <si>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</si>
  <si>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</si>
  <si>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</si>
  <si>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</si>
  <si>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</si>
  <si>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</si>
  <si>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</si>
  <si>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</si>
  <si>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</si>
  <si>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</si>
  <si>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</si>
  <si>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</si>
  <si>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</si>
  <si>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</si>
  <si>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</si>
  <si>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</si>
  <si>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</si>
  <si>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</si>
  <si>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</si>
  <si>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</si>
  <si>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</si>
  <si>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</si>
  <si>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</si>
  <si>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</si>
  <si>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</si>
  <si>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</si>
  <si>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</si>
  <si>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</si>
  <si>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</si>
  <si>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</si>
  <si>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</si>
  <si>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</si>
  <si>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</si>
  <si>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</si>
  <si>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</si>
  <si>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</si>
  <si>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</si>
  <si>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</si>
  <si>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</si>
  <si>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</si>
  <si>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</si>
  <si>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</si>
  <si>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</si>
  <si>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</si>
  <si>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</si>
  <si>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</si>
  <si>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</si>
  <si>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</si>
  <si>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</si>
  <si>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</si>
  <si>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</si>
  <si>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</si>
  <si>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</si>
  <si>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</si>
  <si>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</si>
  <si>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</si>
  <si>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</si>
  <si>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</si>
  <si>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</si>
  <si>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</si>
  <si>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</si>
  <si>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</si>
  <si>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</si>
  <si>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</si>
  <si>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</si>
  <si>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</si>
  <si>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</si>
  <si>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</si>
  <si>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</si>
  <si>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</si>
  <si>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</si>
  <si>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</si>
  <si>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</si>
  <si>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</si>
  <si>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</si>
  <si>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</si>
  <si>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</si>
  <si>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</si>
  <si>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</si>
  <si>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</si>
  <si>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</si>
  <si>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</si>
  <si>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</si>
  <si>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</si>
  <si>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</si>
  <si>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</si>
  <si>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</si>
  <si>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</si>
  <si>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</si>
  <si>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</si>
  <si>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</si>
  <si>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</si>
  <si>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</si>
  <si>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</si>
  <si>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</si>
  <si>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</si>
  <si>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</si>
  <si>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</si>
  <si>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</si>
  <si>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</si>
  <si>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</si>
  <si>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</si>
  <si>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</si>
  <si>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</si>
  <si>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</si>
  <si>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</si>
  <si>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</si>
  <si>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</si>
  <si>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</si>
  <si>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</si>
  <si>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</si>
  <si>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</si>
  <si>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</si>
  <si>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</si>
  <si>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</si>
  <si>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</si>
  <si>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</si>
  <si>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</si>
  <si>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</si>
  <si>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</si>
  <si>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</si>
  <si>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</si>
  <si>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</si>
  <si>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</si>
  <si>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</si>
  <si>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</si>
  <si>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</si>
  <si>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</si>
  <si>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</si>
  <si>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</si>
  <si>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</si>
  <si>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</si>
  <si>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</si>
  <si>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</si>
  <si>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</si>
  <si>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</si>
  <si>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</si>
  <si>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</si>
  <si>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</si>
  <si>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</si>
  <si>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</si>
  <si>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</si>
  <si>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</si>
  <si>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</si>
  <si>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</si>
  <si>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</si>
  <si>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</si>
  <si>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</si>
  <si>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</si>
  <si>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</si>
  <si>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</si>
  <si>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</si>
  <si>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</si>
  <si>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</si>
  <si>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</si>
  <si>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</si>
  <si>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</si>
  <si>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</si>
  <si>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</si>
  <si>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</si>
  <si>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</si>
  <si>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</si>
  <si>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</si>
  <si>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</si>
  <si>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</si>
  <si>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</si>
  <si>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</si>
  <si>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</si>
  <si>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</si>
  <si>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</si>
  <si>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</si>
  <si>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</si>
  <si>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</si>
  <si>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</si>
  <si>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</si>
  <si>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</si>
  <si>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</si>
  <si>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</si>
  <si>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</si>
  <si>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</si>
  <si>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</si>
  <si>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</si>
  <si>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</si>
  <si>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</si>
  <si>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</si>
  <si>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</si>
  <si>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</si>
  <si>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</si>
  <si>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</si>
  <si>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</si>
  <si>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</si>
  <si>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</si>
  <si>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</si>
  <si>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</si>
  <si>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</si>
  <si>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</si>
  <si>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</si>
  <si>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</si>
  <si>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</si>
  <si>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</si>
  <si>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</si>
  <si>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</si>
  <si>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</si>
  <si>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</si>
  <si>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</si>
  <si>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</si>
  <si>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</si>
  <si>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</si>
  <si>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</si>
  <si>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</si>
  <si>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</si>
  <si>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</si>
  <si>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</si>
  <si>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</si>
  <si>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</si>
  <si>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</si>
  <si>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</si>
  <si>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</si>
  <si>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</si>
  <si>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</si>
  <si>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</si>
  <si>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</si>
  <si>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</si>
  <si>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</si>
  <si>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</si>
  <si>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</si>
  <si>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</si>
  <si>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</si>
  <si>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</si>
  <si>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</si>
  <si>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</si>
  <si>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</si>
  <si>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</si>
  <si>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</si>
  <si>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</si>
  <si>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</si>
  <si>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</si>
  <si>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</si>
  <si>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</si>
  <si>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</si>
  <si>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</si>
  <si>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</si>
  <si>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</si>
  <si>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</si>
  <si>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</si>
  <si>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</si>
  <si>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</si>
  <si>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</si>
  <si>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</si>
  <si>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</si>
  <si>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</si>
  <si>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</si>
  <si>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</si>
  <si>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</si>
  <si>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</si>
  <si>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</si>
  <si>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</si>
  <si>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</si>
  <si>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</si>
  <si>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</si>
  <si>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</si>
  <si>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</si>
  <si>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</si>
  <si>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</si>
  <si>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</si>
  <si>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</si>
  <si>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</si>
  <si>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</si>
  <si>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</si>
  <si>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</si>
  <si>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</si>
  <si>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</si>
  <si>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</si>
  <si>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</si>
  <si>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</si>
  <si>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</si>
  <si>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</si>
  <si>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</si>
  <si>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</si>
  <si>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</si>
  <si>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</si>
  <si>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</si>
  <si>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</si>
  <si>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</si>
  <si>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</si>
  <si>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</si>
  <si>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</si>
  <si>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</si>
  <si>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</si>
  <si>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</si>
  <si>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</si>
  <si>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</si>
  <si>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</si>
  <si>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</si>
  <si>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</si>
  <si>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</si>
  <si>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</si>
  <si>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</si>
  <si>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</si>
  <si>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</si>
  <si>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</si>
  <si>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</si>
  <si>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</si>
  <si>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</si>
  <si>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</si>
  <si>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</si>
  <si>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</si>
  <si>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</si>
  <si>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</si>
  <si>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</si>
  <si>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</si>
  <si>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</si>
  <si>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</si>
  <si>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</si>
  <si>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</si>
  <si>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</si>
  <si>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</si>
  <si>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</si>
  <si>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</si>
  <si>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</si>
  <si>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</si>
  <si>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</si>
  <si>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</si>
  <si>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</si>
  <si>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</si>
  <si>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</si>
  <si>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</si>
  <si>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</si>
  <si>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</si>
  <si>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</si>
  <si>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</si>
  <si>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</si>
  <si>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</si>
  <si>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</si>
  <si>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</si>
  <si>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</si>
  <si>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</si>
  <si>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</si>
  <si>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</si>
  <si>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</si>
  <si>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</si>
  <si>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</si>
  <si>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</si>
  <si>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</si>
  <si>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</si>
  <si>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</si>
  <si>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</si>
  <si>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</si>
  <si>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</si>
  <si>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</si>
  <si>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</si>
  <si>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</si>
  <si>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</si>
  <si>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</si>
  <si>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</si>
  <si>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</si>
  <si>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</si>
  <si>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</si>
  <si>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</si>
  <si>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</si>
  <si>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</si>
  <si>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</si>
  <si>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</si>
  <si>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</si>
  <si>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</si>
  <si>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</si>
  <si>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</si>
  <si>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</si>
  <si>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</si>
  <si>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</si>
  <si>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</si>
  <si>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</si>
  <si>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</si>
  <si>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</si>
  <si>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</si>
  <si>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</si>
  <si>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</si>
  <si>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</si>
  <si>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</si>
  <si>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</si>
  <si>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</si>
  <si>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</si>
  <si>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</si>
  <si>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</si>
  <si>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</si>
  <si>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</si>
  <si>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</si>
  <si>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</si>
  <si>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</si>
  <si>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</si>
  <si>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</si>
  <si>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</si>
  <si>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</si>
  <si>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</si>
  <si>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</si>
  <si>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</si>
  <si>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</si>
  <si>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</si>
  <si>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</si>
  <si>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</si>
  <si>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</si>
  <si>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</si>
  <si>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</si>
  <si>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</si>
  <si>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</si>
  <si>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</si>
  <si>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</si>
  <si>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</si>
  <si>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</si>
  <si>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</si>
  <si>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</si>
  <si>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</si>
  <si>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</si>
  <si>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</si>
  <si>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</si>
  <si>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</si>
  <si>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</si>
  <si>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</si>
  <si>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</si>
  <si>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</si>
  <si>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</si>
  <si>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</si>
  <si>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</si>
  <si>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</si>
  <si>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</si>
  <si>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</si>
  <si>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</si>
  <si>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</si>
  <si>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</si>
  <si>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</si>
  <si>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</si>
  <si>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</si>
  <si>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</si>
  <si>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</si>
  <si>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</si>
  <si>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</si>
  <si>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</si>
  <si>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</si>
  <si>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</si>
  <si>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</si>
  <si>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</si>
  <si>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</si>
  <si>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</si>
  <si>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</si>
  <si>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</si>
  <si>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</si>
  <si>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</si>
  <si>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</si>
  <si>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</si>
  <si>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</si>
  <si>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</si>
  <si>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</si>
  <si>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</si>
  <si>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</si>
  <si>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</si>
  <si>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</si>
  <si>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</si>
  <si>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</si>
  <si>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</si>
  <si>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</si>
  <si>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</si>
  <si>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</si>
  <si>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</si>
  <si>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</si>
  <si>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</si>
  <si>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</si>
  <si>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</si>
  <si>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</si>
  <si>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</si>
  <si>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</si>
  <si>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</si>
  <si>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</si>
  <si>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</si>
  <si>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</si>
  <si>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</si>
  <si>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</si>
  <si>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</si>
  <si>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</si>
  <si>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</si>
  <si>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</si>
  <si>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</si>
  <si>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</si>
  <si>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</si>
  <si>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</si>
  <si>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</si>
  <si>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</si>
  <si>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</si>
  <si>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</si>
  <si>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</si>
  <si>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</si>
  <si>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</si>
  <si>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</si>
  <si>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</si>
  <si>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</si>
  <si>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</si>
  <si>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</si>
  <si>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</si>
  <si>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</si>
  <si>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</si>
  <si>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</si>
  <si>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</si>
  <si>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</si>
  <si>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</si>
  <si>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</si>
  <si>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</si>
  <si>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</si>
  <si>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</si>
  <si>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</si>
  <si>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</si>
  <si>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</si>
  <si>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</si>
  <si>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</si>
  <si>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</si>
  <si>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</si>
  <si>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</si>
  <si>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</si>
  <si>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</si>
  <si>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</si>
  <si>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</si>
  <si>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</si>
  <si>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</si>
  <si>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</si>
  <si>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</si>
  <si>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</si>
  <si>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</si>
  <si>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</si>
  <si>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</si>
  <si>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</si>
  <si>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</si>
  <si>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</si>
  <si>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</si>
  <si>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</si>
  <si>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</si>
  <si>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</si>
  <si>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</si>
  <si>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</si>
  <si>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</si>
  <si>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</si>
  <si>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</si>
  <si>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</si>
  <si>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</si>
  <si>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</si>
  <si>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</si>
  <si>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</si>
  <si>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</si>
  <si>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</si>
  <si>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</si>
  <si>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</si>
  <si>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</si>
  <si>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</si>
  <si>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</si>
  <si>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</si>
  <si>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</si>
  <si>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</si>
  <si>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</si>
  <si>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</si>
  <si>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</si>
  <si>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</si>
  <si>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</si>
  <si>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</si>
  <si>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</si>
  <si>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</si>
  <si>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</si>
  <si>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</si>
  <si>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</si>
  <si>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</si>
  <si>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</si>
  <si>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</si>
  <si>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</si>
  <si>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</si>
  <si>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</si>
  <si>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</si>
  <si>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</si>
  <si>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</si>
  <si>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</si>
  <si>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</si>
  <si>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</si>
  <si>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</si>
  <si>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</si>
  <si>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</si>
  <si>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</si>
  <si>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</si>
  <si>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</si>
  <si>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</si>
  <si>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</si>
  <si>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</si>
  <si>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</si>
  <si>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</si>
  <si>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</si>
  <si>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</si>
  <si>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</si>
  <si>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</si>
  <si>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</si>
  <si>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</si>
  <si>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</si>
  <si>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</si>
  <si>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</si>
  <si>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</si>
  <si>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</si>
  <si>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</si>
  <si>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</si>
  <si>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</si>
  <si>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</si>
  <si>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</si>
  <si>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</si>
  <si>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</si>
  <si>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</si>
  <si>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</si>
  <si>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</si>
  <si>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</si>
  <si>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</si>
  <si>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</si>
  <si>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</si>
  <si>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</si>
  <si>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</si>
  <si>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</si>
  <si>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</si>
  <si>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</si>
  <si>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</si>
  <si>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</si>
  <si>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</si>
  <si>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</si>
  <si>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</si>
  <si>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</si>
  <si>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</si>
  <si>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</si>
  <si>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</si>
  <si>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</si>
  <si>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</si>
  <si>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</si>
  <si>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</si>
  <si>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</si>
  <si>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</si>
  <si>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</si>
  <si>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</si>
  <si>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</si>
  <si>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</si>
  <si>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</si>
  <si>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</si>
  <si>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</si>
  <si>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</si>
  <si>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</si>
  <si>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</si>
  <si>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</si>
  <si>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</si>
  <si>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</si>
  <si>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</si>
  <si>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</si>
  <si>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</si>
  <si>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</si>
  <si>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</si>
  <si>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</si>
  <si>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</si>
  <si>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</si>
  <si>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</si>
  <si>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</si>
  <si>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</si>
  <si>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</si>
  <si>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</si>
  <si>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</si>
  <si>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</si>
  <si>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</si>
  <si>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</si>
  <si>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</si>
  <si>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</si>
  <si>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</si>
  <si>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</si>
  <si>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</si>
  <si>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</si>
  <si>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</si>
  <si>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</si>
  <si>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</si>
  <si>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</si>
  <si>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</si>
  <si>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</si>
  <si>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</si>
  <si>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</si>
  <si>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</si>
  <si>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</si>
  <si>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</si>
  <si>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</si>
  <si>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</si>
  <si>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</si>
  <si>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</si>
  <si>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</si>
  <si>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</si>
  <si>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</si>
  <si>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</si>
  <si>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</si>
  <si>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</si>
  <si>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</si>
  <si>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</si>
  <si>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</si>
  <si>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</si>
  <si>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</si>
  <si>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</si>
  <si>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</si>
  <si>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</si>
  <si>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</si>
  <si>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</si>
  <si>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</si>
  <si>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</si>
  <si>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</si>
  <si>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</si>
  <si>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</si>
  <si>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</si>
  <si>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</si>
  <si>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</si>
  <si>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</si>
  <si>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</si>
  <si>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</si>
  <si>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</si>
  <si>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</si>
  <si>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</si>
  <si>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</si>
  <si>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</si>
  <si>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</si>
  <si>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</si>
  <si>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</si>
  <si>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</si>
  <si>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</si>
  <si>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</si>
  <si>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</si>
  <si>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</si>
  <si>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</si>
  <si>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</si>
  <si>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</si>
  <si>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</si>
  <si>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</si>
  <si>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</si>
  <si>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</si>
  <si>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</si>
  <si>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</si>
  <si>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</si>
  <si>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</si>
  <si>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</si>
  <si>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</si>
  <si>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</si>
  <si>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</si>
  <si>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</si>
  <si>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</si>
  <si>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</si>
  <si>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</si>
  <si>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</si>
  <si>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</si>
  <si>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</si>
  <si>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</si>
  <si>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</si>
  <si>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</si>
  <si>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</si>
  <si>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</si>
  <si>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</si>
  <si>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</si>
  <si>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</si>
  <si>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</si>
  <si>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</si>
  <si>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</si>
  <si>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</si>
  <si>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</si>
  <si>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</si>
  <si>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</si>
  <si>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</si>
  <si>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</si>
  <si>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</si>
  <si>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</si>
  <si>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</si>
  <si>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</si>
  <si>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</si>
  <si>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</si>
  <si>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</si>
  <si>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</si>
  <si>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</si>
  <si>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</si>
  <si>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</si>
  <si>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</si>
  <si>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</si>
  <si>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</si>
  <si>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</si>
  <si>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</si>
  <si>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</si>
  <si>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</si>
  <si>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</si>
  <si>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</si>
  <si>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</si>
  <si>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</si>
  <si>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</si>
  <si>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</si>
  <si>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</si>
  <si>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</si>
  <si>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</si>
  <si>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</si>
  <si>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</si>
  <si>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</si>
  <si>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</si>
  <si>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</si>
  <si>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</si>
  <si>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</si>
  <si>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</si>
  <si>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</si>
  <si>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</si>
  <si>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</si>
  <si>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</si>
  <si>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</si>
  <si>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</si>
  <si>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</si>
  <si>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</si>
  <si>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</si>
  <si>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</si>
  <si>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</si>
  <si>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</si>
  <si>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</si>
  <si>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</si>
  <si>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</si>
  <si>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</si>
  <si>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</si>
  <si>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</si>
  <si>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</si>
  <si>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</si>
  <si>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</si>
  <si>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</si>
  <si>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</si>
  <si>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</si>
  <si>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</si>
  <si>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</si>
  <si>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</si>
  <si>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</si>
  <si>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</si>
  <si>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</si>
  <si>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</si>
  <si>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</si>
  <si>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</si>
  <si>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</si>
  <si>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</si>
  <si>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</si>
  <si>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</si>
  <si>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</si>
  <si>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</si>
  <si>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</si>
  <si>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</si>
  <si>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</si>
  <si>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</si>
  <si>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</si>
  <si>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</si>
  <si>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</si>
  <si>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</si>
  <si>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</si>
  <si>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</si>
  <si>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</si>
  <si>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</si>
  <si>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</si>
  <si>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</si>
  <si>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</si>
  <si>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</si>
  <si>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</si>
  <si>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</si>
  <si>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</si>
  <si>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</si>
  <si>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</si>
  <si>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</si>
  <si>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</si>
  <si>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</si>
  <si>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</si>
  <si>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</si>
  <si>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</si>
  <si>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</si>
  <si>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</si>
  <si>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</si>
  <si>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</si>
  <si>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</si>
  <si>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</si>
  <si>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</si>
  <si>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</si>
  <si>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</si>
  <si>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</si>
  <si>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</si>
  <si>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</si>
  <si>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</si>
  <si>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</si>
  <si>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</si>
  <si>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</si>
  <si>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</si>
  <si>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</si>
  <si>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</si>
  <si>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</si>
  <si>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</si>
  <si>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</si>
  <si>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</si>
  <si>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</si>
  <si>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</si>
  <si>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</si>
  <si>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</si>
  <si>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</si>
  <si>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</si>
  <si>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</si>
  <si>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</si>
  <si>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</si>
  <si>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</si>
  <si>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</si>
  <si>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</si>
  <si>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</si>
  <si>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</si>
  <si>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</si>
  <si>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</si>
  <si>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</si>
  <si>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</si>
  <si>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</si>
  <si>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</si>
  <si>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</si>
  <si>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</si>
  <si>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</si>
  <si>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</si>
  <si>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</si>
  <si>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</si>
  <si>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</si>
  <si>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</si>
  <si>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</si>
  <si>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</si>
  <si>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</si>
  <si>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</si>
  <si>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</si>
  <si>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</si>
  <si>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</si>
  <si>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</si>
  <si>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</si>
  <si>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</si>
  <si>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</si>
  <si>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</si>
  <si>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</si>
  <si>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</si>
  <si>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</si>
  <si>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</si>
  <si>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</si>
  <si>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</si>
  <si>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</si>
  <si>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</si>
  <si>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</si>
  <si>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</si>
  <si>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</si>
  <si>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</si>
  <si>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</si>
  <si>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</si>
  <si>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</si>
  <si>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</si>
  <si>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</si>
  <si>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</si>
  <si>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</si>
  <si>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</si>
  <si>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</si>
  <si>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</si>
  <si>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</si>
  <si>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</si>
  <si>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</si>
  <si>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</si>
  <si>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</si>
  <si>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</si>
  <si>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</si>
  <si>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</si>
  <si>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</si>
  <si>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</si>
  <si>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</si>
  <si>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</si>
  <si>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</si>
  <si>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</si>
  <si>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</si>
  <si>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</si>
  <si>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</si>
  <si>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</si>
  <si>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</si>
  <si>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</si>
  <si>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</si>
  <si>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</si>
  <si>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</si>
  <si>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</si>
  <si>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</si>
  <si>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</si>
  <si>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</si>
  <si>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</si>
  <si>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</si>
  <si>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</si>
  <si>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</si>
  <si>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</si>
  <si>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</si>
  <si>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</si>
  <si>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</si>
  <si>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</si>
  <si>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</si>
  <si>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</si>
  <si>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</si>
  <si>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</si>
  <si>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</si>
  <si>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</si>
  <si>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</si>
  <si>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</si>
  <si>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</si>
  <si>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</si>
  <si>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</si>
  <si>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</si>
  <si>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</si>
  <si>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</si>
  <si>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</si>
  <si>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</si>
  <si>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</si>
  <si>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</si>
  <si>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</si>
  <si>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</si>
  <si>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</si>
  <si>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</si>
  <si>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</si>
  <si>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</si>
  <si>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</si>
  <si>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</si>
  <si>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</si>
  <si>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</si>
  <si>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</si>
  <si>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</si>
  <si>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</si>
  <si>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</si>
  <si>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</si>
  <si>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</si>
  <si>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</si>
  <si>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</si>
  <si>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</si>
  <si>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</si>
  <si>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</si>
  <si>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</si>
  <si>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</si>
  <si>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</si>
  <si>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</si>
  <si>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</si>
  <si>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</si>
  <si>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</si>
  <si>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</si>
  <si>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</si>
  <si>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</si>
  <si>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</si>
  <si>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</si>
  <si>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</si>
  <si>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</si>
  <si>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</si>
  <si>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</si>
  <si>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</si>
  <si>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</si>
  <si>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</si>
  <si>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</si>
  <si>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</si>
  <si>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</si>
  <si>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</si>
  <si>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</si>
  <si>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</si>
  <si>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</si>
  <si>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</si>
  <si>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</si>
  <si>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</si>
  <si>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</si>
  <si>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</si>
  <si>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</si>
  <si>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</si>
  <si>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</si>
  <si>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</si>
  <si>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</si>
  <si>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</si>
  <si>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</si>
  <si>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</si>
  <si>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</si>
  <si>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</si>
  <si>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</si>
  <si>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</si>
  <si>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</si>
  <si>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</si>
  <si>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</si>
  <si>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</si>
  <si>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</si>
  <si>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</si>
  <si>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</si>
  <si>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</si>
  <si>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</si>
  <si>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</si>
  <si>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</si>
  <si>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</si>
  <si>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</si>
  <si>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</si>
  <si>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</si>
  <si>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</si>
  <si>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</si>
  <si>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</si>
  <si>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</si>
  <si>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</si>
  <si>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</si>
  <si>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</si>
  <si>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</si>
  <si>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</si>
  <si>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</si>
  <si>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</si>
  <si>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</si>
  <si>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</si>
  <si>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</si>
  <si>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</si>
  <si>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</si>
  <si>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</si>
  <si>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</si>
  <si>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</si>
  <si>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</si>
  <si>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</si>
  <si>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</si>
  <si>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</si>
  <si>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</si>
  <si>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</si>
  <si>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</si>
  <si>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</si>
  <si>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</si>
  <si>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</si>
  <si>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</si>
  <si>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</si>
  <si>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</si>
  <si>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</si>
  <si>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</si>
  <si>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</si>
  <si>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</si>
  <si>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</si>
  <si>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</si>
  <si>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</si>
  <si>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</si>
  <si>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</si>
  <si>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</si>
  <si>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</si>
  <si>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</si>
  <si>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</si>
  <si>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</si>
  <si>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</si>
  <si>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</si>
  <si>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</si>
  <si>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</si>
  <si>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</si>
  <si>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</si>
  <si>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</si>
  <si>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</si>
  <si>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</si>
  <si>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</si>
  <si>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</si>
  <si>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</si>
  <si>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</si>
  <si>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</si>
  <si>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</si>
  <si>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</si>
  <si>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</si>
  <si>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</si>
  <si>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</si>
  <si>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</si>
  <si>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</si>
  <si>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</si>
  <si>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</si>
  <si>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</si>
  <si>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</si>
  <si>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</si>
  <si>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</si>
  <si>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</si>
  <si>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</si>
  <si>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</si>
  <si>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</si>
  <si>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</si>
  <si>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</si>
  <si>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</si>
  <si>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</si>
  <si>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</si>
  <si>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</si>
  <si>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</si>
  <si>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</si>
  <si>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</si>
  <si>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</si>
  <si>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</si>
  <si>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</si>
  <si>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</si>
  <si>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</si>
  <si>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</si>
  <si>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</si>
  <si>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</si>
  <si>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</si>
  <si>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</si>
  <si>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</si>
  <si>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</si>
  <si>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</si>
  <si>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</si>
  <si>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</si>
  <si>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</si>
  <si>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</si>
  <si>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</si>
  <si>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</si>
  <si>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</si>
  <si>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</si>
  <si>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</si>
  <si>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</si>
  <si>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</si>
  <si>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</si>
  <si>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</si>
  <si>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</si>
  <si>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</si>
  <si>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</si>
  <si>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</si>
  <si>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</si>
  <si>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</si>
  <si>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</si>
  <si>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</si>
  <si>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</si>
  <si>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</si>
  <si>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</si>
  <si>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</si>
  <si>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</si>
  <si>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</si>
  <si>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</si>
  <si>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</si>
  <si>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</si>
  <si>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</si>
  <si>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</si>
  <si>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</si>
  <si>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</si>
  <si>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</si>
  <si>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</si>
  <si>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</si>
  <si>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</si>
  <si>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</si>
  <si>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</si>
  <si>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</si>
  <si>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</si>
  <si>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</si>
  <si>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</si>
  <si>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</si>
  <si>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</si>
  <si>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</si>
  <si>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</si>
  <si>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</si>
  <si>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</si>
  <si>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</si>
  <si>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</si>
  <si>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</si>
  <si>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</si>
  <si>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</si>
  <si>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</si>
  <si>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</si>
  <si>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</si>
  <si>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</si>
  <si>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</si>
  <si>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</si>
  <si>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</si>
  <si>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</si>
  <si>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</si>
  <si>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</si>
  <si>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</si>
  <si>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</si>
  <si>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</si>
  <si>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</si>
  <si>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</si>
  <si>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</si>
  <si>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</si>
  <si>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</si>
  <si>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</si>
  <si>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</si>
  <si>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</si>
  <si>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</si>
  <si>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</si>
  <si>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</si>
  <si>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</si>
  <si>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</si>
  <si>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</si>
  <si>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</si>
  <si>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</si>
  <si>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</si>
  <si>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</si>
  <si>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</si>
  <si>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</si>
  <si>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</si>
  <si>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</si>
  <si>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</si>
  <si>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</si>
  <si>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</si>
  <si>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</si>
  <si>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</si>
  <si>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</si>
  <si>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</si>
  <si>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</si>
  <si>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</si>
  <si>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</si>
  <si>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</si>
  <si>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</si>
  <si>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</si>
  <si>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</si>
  <si>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</si>
  <si>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</si>
  <si>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</si>
  <si>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</si>
  <si>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</si>
  <si>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</si>
  <si>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</si>
  <si>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</si>
  <si>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</si>
  <si>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</si>
  <si>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</si>
  <si>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</si>
  <si>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</si>
  <si>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</si>
  <si>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</si>
  <si>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</si>
  <si>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</si>
  <si>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</si>
  <si>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</si>
  <si>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</si>
  <si>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</si>
  <si>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</si>
  <si>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</si>
  <si>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</si>
  <si>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</si>
  <si>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</si>
  <si>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</si>
  <si>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</si>
  <si>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</si>
  <si>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</si>
  <si>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</si>
  <si>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</si>
  <si>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</si>
  <si>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</si>
  <si>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</si>
  <si>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</si>
  <si>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</si>
  <si>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</si>
  <si>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</si>
  <si>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</si>
  <si>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</si>
  <si>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</si>
  <si>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</si>
  <si>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</si>
  <si>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</si>
  <si>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</si>
  <si>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</si>
  <si>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</si>
  <si>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</si>
  <si>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</si>
  <si>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</si>
  <si>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</si>
  <si>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</si>
  <si>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</si>
  <si>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</si>
  <si>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</si>
  <si>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</si>
  <si>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</si>
  <si>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</si>
  <si>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</si>
  <si>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</si>
  <si>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</si>
  <si>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</si>
  <si>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</si>
  <si>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</si>
  <si>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</si>
  <si>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</si>
  <si>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</si>
  <si>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</si>
  <si>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</si>
  <si>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</si>
  <si>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</si>
  <si>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</si>
  <si>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</si>
  <si>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</si>
  <si>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</si>
  <si>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</si>
  <si>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</si>
  <si>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</si>
  <si>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</si>
  <si>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</si>
  <si>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</si>
  <si>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</si>
  <si>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</si>
  <si>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</si>
  <si>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</si>
  <si>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</si>
  <si>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</si>
  <si>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</si>
  <si>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</si>
  <si>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</si>
  <si>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</si>
  <si>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</si>
  <si>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</si>
  <si>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</si>
  <si>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</si>
  <si>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</si>
  <si>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</si>
  <si>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</si>
  <si>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</si>
  <si>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</si>
  <si>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</si>
  <si>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</si>
  <si>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</si>
  <si>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</si>
  <si>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</si>
  <si>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</si>
  <si>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</si>
  <si>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</si>
  <si>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</si>
  <si>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</si>
  <si>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</si>
  <si>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</si>
  <si>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</si>
  <si>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</si>
  <si>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</si>
  <si>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</si>
  <si>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</si>
  <si>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</si>
  <si>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</si>
  <si>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</si>
  <si>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</si>
  <si>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</si>
  <si>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</si>
  <si>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</si>
  <si>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</si>
  <si>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</si>
  <si>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</si>
  <si>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</si>
  <si>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</si>
  <si>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</si>
  <si>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</si>
  <si>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</si>
  <si>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</si>
  <si>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</si>
  <si>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</si>
  <si>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</si>
  <si>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</si>
  <si>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</si>
  <si>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</si>
  <si>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</si>
  <si>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</si>
  <si>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</si>
  <si>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</si>
  <si>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</si>
  <si>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</si>
  <si>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</si>
  <si>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</si>
  <si>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</si>
  <si>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</si>
  <si>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</si>
  <si>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</si>
  <si>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</si>
  <si>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</si>
  <si>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</si>
  <si>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</si>
  <si>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</si>
  <si>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</si>
  <si>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</si>
  <si>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</si>
  <si>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</si>
  <si>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</si>
  <si>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</si>
  <si>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</si>
  <si>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</si>
  <si>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</si>
  <si>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</si>
  <si>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</si>
  <si>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</si>
  <si>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</si>
  <si>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</si>
  <si>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</si>
  <si>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</si>
  <si>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</si>
  <si>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</si>
  <si>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</si>
  <si>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</si>
  <si>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</si>
  <si>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</si>
  <si>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</si>
  <si>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</si>
  <si>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</si>
  <si>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</si>
  <si>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</si>
  <si>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</si>
  <si>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</si>
  <si>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</si>
  <si>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</si>
  <si>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</si>
  <si>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</si>
  <si>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</si>
  <si>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</si>
  <si>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</si>
  <si>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</si>
  <si>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</si>
  <si>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</si>
  <si>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</si>
  <si>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</si>
  <si>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</si>
  <si>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</si>
  <si>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</si>
  <si>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</si>
  <si>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</si>
  <si>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</si>
  <si>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</si>
  <si>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</si>
  <si>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</si>
  <si>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</si>
  <si>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</si>
  <si>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</si>
  <si>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</si>
  <si>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</si>
  <si>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</si>
  <si>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</si>
  <si>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</si>
  <si>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</si>
  <si>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</si>
  <si>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</si>
  <si>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</si>
  <si>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</si>
  <si>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</si>
  <si>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</si>
  <si>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</si>
  <si>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</si>
  <si>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</si>
  <si>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</si>
  <si>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</si>
  <si>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</si>
  <si>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</si>
  <si>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</si>
  <si>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</si>
  <si>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</si>
  <si>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</si>
  <si>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</si>
  <si>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</si>
  <si>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</si>
  <si>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</si>
  <si>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</si>
  <si>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</si>
  <si>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</si>
  <si>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</si>
  <si>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</si>
  <si>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</si>
  <si>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</si>
  <si>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</si>
  <si>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</si>
  <si>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</si>
  <si>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</si>
  <si>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</si>
  <si>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</si>
  <si>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</si>
  <si>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</si>
  <si>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</si>
  <si>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</si>
  <si>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</si>
  <si>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</si>
  <si>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</si>
  <si>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</si>
  <si>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</si>
  <si>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</si>
  <si>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</si>
  <si>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</si>
  <si>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</si>
  <si>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</si>
  <si>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</si>
  <si>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</si>
  <si>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</si>
  <si>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</si>
  <si>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</si>
  <si>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</si>
  <si>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</si>
  <si>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</si>
  <si>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</si>
  <si>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</si>
  <si>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</si>
  <si>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</si>
  <si>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</si>
  <si>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</si>
  <si>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</si>
  <si>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</si>
  <si>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</si>
  <si>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</si>
  <si>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</si>
  <si>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</si>
  <si>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</si>
  <si>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</si>
  <si>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</si>
  <si>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</si>
  <si>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</si>
  <si>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</si>
  <si>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</si>
  <si>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</si>
  <si>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</si>
  <si>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</si>
  <si>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</si>
  <si>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</si>
  <si>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</si>
  <si>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</si>
  <si>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</si>
  <si>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</si>
  <si>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</si>
  <si>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</si>
  <si>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</si>
  <si>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</si>
  <si>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</si>
  <si>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</si>
  <si>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</si>
  <si>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</si>
  <si>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</si>
  <si>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</si>
  <si>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</si>
  <si>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</si>
  <si>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</si>
  <si>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</si>
  <si>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</si>
  <si>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</si>
  <si>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</si>
  <si>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</si>
  <si>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</si>
  <si>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</si>
  <si>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</si>
  <si>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</si>
  <si>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</si>
  <si>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</si>
  <si>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</si>
  <si>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</si>
  <si>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</si>
  <si>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</si>
  <si>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</si>
  <si>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</si>
  <si>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</si>
  <si>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</si>
  <si>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</si>
  <si>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</si>
  <si>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</si>
  <si>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</si>
  <si>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</si>
  <si>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</si>
  <si>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</si>
  <si>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</si>
  <si>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</si>
  <si>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</si>
  <si>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</si>
  <si>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</si>
  <si>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</si>
  <si>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</si>
  <si>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</si>
  <si>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</si>
  <si>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</si>
  <si>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</si>
  <si>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</si>
  <si>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</si>
  <si>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</si>
  <si>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</si>
  <si>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</si>
  <si>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</si>
  <si>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</si>
  <si>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</si>
  <si>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</si>
  <si>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</si>
  <si>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</si>
  <si>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</si>
  <si>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</si>
  <si>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</si>
  <si>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</si>
  <si>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</si>
  <si>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</si>
  <si>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</si>
  <si>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</si>
  <si>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</si>
  <si>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</si>
  <si>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</si>
  <si>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</si>
  <si>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</si>
  <si>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</si>
  <si>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</si>
  <si>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</si>
  <si>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</si>
  <si>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</si>
  <si>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</si>
  <si>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</si>
  <si>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</si>
  <si>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</si>
  <si>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</si>
  <si>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</si>
  <si>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</si>
  <si>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</si>
  <si>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</si>
  <si>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</si>
  <si>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</si>
  <si>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</si>
  <si>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</si>
  <si>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</si>
  <si>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</si>
  <si>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</si>
  <si>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</si>
  <si>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</si>
  <si>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</si>
  <si>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</si>
  <si>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</si>
  <si>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</si>
  <si>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</si>
  <si>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</si>
  <si>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</si>
  <si>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</si>
  <si>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</si>
  <si>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</si>
  <si>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</si>
  <si>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</si>
  <si>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</si>
  <si>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</si>
  <si>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</si>
  <si>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</si>
  <si>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</si>
  <si>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</si>
  <si>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</si>
  <si>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</si>
  <si>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</si>
  <si>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</si>
  <si>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</si>
  <si>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</si>
  <si>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</si>
  <si>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</si>
  <si>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</si>
  <si>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</si>
  <si>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</si>
  <si>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</si>
  <si>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</si>
  <si>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</si>
  <si>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</si>
  <si>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</si>
  <si>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</si>
  <si>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</si>
  <si>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</si>
  <si>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</si>
  <si>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</si>
  <si>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</si>
  <si>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</si>
  <si>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</si>
  <si>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</si>
  <si>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</si>
  <si>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</si>
  <si>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</si>
  <si>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</si>
  <si>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</si>
  <si>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</si>
  <si>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</si>
  <si>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</si>
  <si>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</si>
  <si>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</si>
  <si>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</si>
  <si>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</si>
  <si>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</si>
  <si>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</si>
  <si>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</si>
  <si>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</si>
  <si>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</si>
  <si>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</si>
  <si>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</si>
  <si>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</si>
  <si>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</si>
  <si>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</si>
  <si>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</si>
  <si>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</si>
  <si>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</si>
  <si>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</si>
  <si>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</si>
  <si>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</si>
  <si>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</si>
  <si>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</si>
  <si>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</si>
  <si>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</si>
  <si>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</si>
  <si>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</si>
  <si>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</si>
  <si>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</si>
  <si>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</si>
  <si>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</si>
  <si>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</si>
  <si>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</si>
  <si>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</si>
  <si>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</si>
  <si>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</si>
  <si>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</si>
  <si>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</si>
  <si>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</si>
  <si>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</si>
  <si>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</si>
  <si>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</si>
  <si>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</si>
  <si>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</si>
  <si>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</si>
  <si>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</si>
  <si>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</si>
  <si>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</si>
  <si>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</si>
  <si>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</si>
  <si>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</si>
  <si>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</si>
  <si>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</si>
  <si>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</si>
  <si>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</si>
  <si>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</si>
  <si>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</si>
  <si>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</si>
  <si>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</si>
  <si>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</si>
  <si>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</si>
  <si>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</si>
  <si>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</si>
  <si>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</si>
  <si>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</si>
  <si>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</si>
  <si>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</si>
  <si>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</si>
  <si>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</si>
  <si>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</si>
  <si>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</si>
  <si>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</si>
  <si>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</si>
  <si>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</si>
  <si>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</si>
  <si>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</si>
  <si>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</si>
  <si>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</si>
  <si>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</si>
  <si>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</si>
  <si>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</si>
  <si>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</si>
  <si>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</si>
  <si>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</si>
  <si>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</si>
  <si>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</si>
  <si>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</si>
  <si>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</si>
  <si>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</si>
  <si>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</si>
  <si>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</si>
  <si>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</si>
  <si>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</si>
  <si>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</si>
  <si>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</si>
  <si>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</si>
  <si>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</si>
  <si>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</si>
  <si>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</si>
  <si>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</si>
  <si>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</si>
  <si>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</si>
  <si>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</si>
  <si>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</si>
  <si>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</si>
  <si>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</si>
  <si>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</si>
  <si>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</si>
  <si>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</si>
  <si>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</si>
  <si>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</si>
  <si>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</si>
  <si>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</si>
  <si>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</si>
  <si>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</si>
  <si>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</si>
  <si>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</si>
  <si>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</si>
  <si>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</si>
  <si>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</si>
  <si>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</si>
  <si>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</si>
  <si>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</si>
  <si>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</si>
  <si>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</si>
  <si>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</si>
  <si>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</si>
  <si>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</si>
  <si>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</si>
  <si>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</si>
  <si>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</si>
  <si>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</si>
  <si>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</si>
  <si>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</si>
  <si>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</si>
  <si>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</si>
  <si>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</si>
  <si>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</si>
  <si>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</si>
  <si>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</si>
  <si>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</si>
  <si>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</si>
  <si>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</si>
  <si>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</si>
  <si>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</si>
  <si>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</si>
  <si>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</si>
  <si>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</si>
  <si>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</si>
  <si>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</si>
  <si>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</si>
  <si>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</si>
  <si>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</si>
  <si>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</si>
  <si>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</si>
  <si>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</si>
  <si>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</si>
  <si>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</si>
  <si>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</si>
  <si>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</si>
  <si>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</si>
  <si>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</si>
  <si>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</si>
  <si>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</si>
  <si>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</si>
  <si>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</si>
  <si>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</si>
  <si>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</si>
  <si>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</si>
  <si>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</si>
  <si>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</si>
  <si>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</si>
  <si>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</si>
  <si>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</si>
  <si>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</si>
  <si>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</si>
  <si>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</si>
  <si>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</si>
  <si>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</si>
  <si>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</si>
  <si>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</si>
  <si>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</si>
  <si>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</si>
  <si>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</si>
  <si>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</si>
  <si>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</si>
  <si>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</si>
  <si>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</si>
  <si>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</si>
  <si>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</si>
  <si>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</si>
  <si>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</si>
  <si>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</si>
  <si>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</si>
  <si>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</si>
  <si>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</si>
  <si>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</si>
  <si>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</si>
  <si>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</si>
  <si>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</si>
  <si>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</si>
  <si>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</si>
  <si>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</si>
  <si>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</si>
  <si>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</si>
  <si>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</si>
  <si>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</si>
  <si>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</si>
  <si>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</si>
  <si>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</si>
  <si>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</si>
  <si>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</si>
  <si>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</si>
  <si>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</si>
  <si>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</si>
  <si>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</si>
  <si>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</si>
  <si>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</si>
  <si>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</si>
  <si>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</si>
  <si>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</si>
  <si>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</si>
  <si>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</si>
  <si>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</si>
  <si>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</si>
  <si>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</si>
  <si>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</si>
  <si>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</si>
  <si>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</si>
  <si>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</si>
  <si>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</si>
  <si>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</si>
  <si>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</si>
  <si>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</si>
  <si>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</si>
  <si>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</si>
  <si>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</si>
  <si>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</si>
  <si>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</si>
  <si>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</si>
  <si>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</si>
  <si>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</si>
  <si>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</si>
  <si>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</si>
  <si>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</si>
  <si>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</si>
  <si>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</si>
  <si>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</si>
  <si>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</si>
  <si>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</si>
  <si>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</si>
  <si>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</si>
  <si>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</si>
  <si>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</si>
  <si>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</si>
  <si>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</si>
  <si>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</si>
  <si>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</si>
  <si>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</si>
  <si>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</si>
  <si>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</si>
  <si>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</si>
  <si>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</si>
  <si>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</si>
  <si>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</si>
  <si>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</si>
  <si>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</si>
  <si>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</si>
  <si>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</si>
  <si>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</si>
  <si>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</si>
  <si>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</si>
  <si>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</si>
  <si>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</si>
  <si>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</si>
  <si>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</si>
  <si>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</si>
  <si>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</si>
  <si>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</si>
  <si>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</si>
  <si>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</si>
  <si>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</si>
  <si>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</si>
  <si>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</si>
  <si>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</si>
  <si>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</si>
  <si>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</si>
  <si>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</si>
  <si>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</si>
  <si>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</si>
  <si>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</si>
  <si>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</si>
  <si>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</si>
  <si>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</si>
  <si>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</si>
  <si>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</si>
  <si>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</si>
  <si>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</si>
  <si>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</si>
  <si>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</si>
  <si>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</si>
  <si>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</si>
  <si>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</si>
  <si>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</si>
  <si>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</si>
  <si>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</si>
  <si>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</si>
  <si>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</si>
  <si>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</si>
  <si>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</si>
  <si>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</si>
  <si>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</si>
  <si>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</si>
  <si>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</si>
  <si>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</si>
  <si>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</si>
  <si>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</si>
  <si>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</si>
  <si>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</si>
  <si>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</si>
  <si>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</si>
  <si>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</si>
  <si>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</si>
  <si>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</si>
  <si>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</si>
  <si>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</si>
  <si>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</si>
  <si>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</si>
  <si>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</si>
  <si>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</si>
  <si>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</si>
  <si>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</si>
  <si>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</si>
  <si>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</si>
  <si>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</si>
  <si>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</si>
  <si>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</si>
  <si>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</si>
  <si>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</si>
  <si>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</si>
  <si>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</si>
  <si>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</si>
  <si>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</si>
  <si>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</si>
  <si>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</si>
  <si>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</si>
  <si>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</si>
  <si>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</si>
  <si>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</si>
  <si>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</si>
  <si>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</si>
  <si>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</si>
  <si>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</si>
  <si>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</si>
  <si>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</si>
  <si>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</si>
  <si>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</si>
  <si>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</si>
  <si>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</si>
  <si>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</si>
  <si>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</si>
  <si>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</si>
  <si>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</si>
  <si>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</si>
  <si>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</si>
  <si>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</si>
  <si>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</si>
  <si>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</si>
  <si>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</si>
  <si>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</si>
  <si>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</si>
  <si>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</si>
  <si>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</si>
  <si>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</si>
  <si>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</si>
  <si>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</si>
  <si>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</si>
  <si>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</si>
  <si>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</si>
  <si>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</si>
  <si>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</si>
  <si>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</si>
  <si>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</si>
  <si>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</si>
  <si>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</si>
  <si>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</si>
  <si>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</si>
  <si>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</si>
  <si>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</si>
  <si>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</si>
  <si>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</si>
  <si>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</si>
  <si>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</si>
  <si>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</si>
  <si>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</si>
  <si>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</si>
  <si>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</si>
  <si>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</si>
  <si>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</si>
  <si>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</si>
  <si>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</si>
  <si>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</si>
  <si>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</si>
  <si>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</si>
  <si>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</si>
  <si>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</si>
  <si>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</si>
  <si>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</si>
  <si>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</si>
  <si>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</si>
  <si>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</si>
  <si>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</si>
  <si>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</si>
  <si>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</si>
  <si>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</si>
  <si>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</si>
  <si>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</si>
  <si>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</si>
  <si>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</si>
  <si>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</si>
  <si>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</si>
  <si>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</si>
  <si>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</si>
  <si>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</si>
  <si>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</si>
  <si>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</si>
  <si>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</si>
  <si>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</si>
  <si>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</si>
  <si>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</si>
  <si>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</si>
  <si>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</si>
  <si>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</si>
  <si>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</si>
  <si>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</si>
  <si>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</si>
  <si>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</si>
  <si>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</si>
  <si>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</si>
  <si>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</si>
  <si>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</si>
  <si>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</si>
  <si>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</si>
  <si>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</si>
  <si>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</si>
  <si>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</si>
  <si>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</si>
  <si>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</si>
  <si>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</si>
  <si>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</si>
  <si>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</si>
  <si>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</si>
  <si>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</si>
  <si>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</si>
  <si>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</si>
  <si>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</si>
  <si>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</si>
  <si>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</si>
  <si>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</si>
  <si>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</si>
  <si>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</si>
  <si>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</si>
  <si>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</si>
  <si>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</si>
  <si>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</si>
  <si>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</si>
  <si>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</si>
  <si>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</si>
  <si>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</si>
  <si>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</si>
  <si>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</si>
  <si>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</si>
  <si>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</si>
  <si>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</si>
  <si>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</si>
  <si>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</si>
  <si>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</si>
  <si>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</si>
  <si>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</si>
  <si>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</si>
  <si>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</si>
  <si>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</si>
  <si>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</si>
  <si>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</si>
  <si>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</si>
  <si>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</si>
  <si>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</si>
  <si>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</si>
  <si>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</si>
  <si>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</si>
  <si>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</si>
  <si>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</si>
  <si>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</si>
  <si>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</si>
  <si>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</si>
  <si>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</si>
  <si>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</si>
  <si>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</si>
  <si>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</si>
  <si>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</si>
  <si>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</si>
  <si>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</si>
  <si>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</si>
  <si>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</si>
  <si>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</si>
  <si>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</si>
  <si>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</si>
  <si>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</si>
  <si>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</si>
  <si>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</si>
  <si>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</si>
  <si>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</si>
  <si>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</si>
  <si>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</si>
  <si>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</si>
  <si>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</si>
  <si>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</si>
  <si>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</si>
  <si>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</si>
  <si>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</si>
  <si>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</si>
  <si>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</si>
  <si>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</si>
  <si>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</si>
  <si>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</si>
  <si>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</si>
  <si>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</si>
  <si>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</si>
  <si>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</si>
  <si>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</si>
  <si>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</si>
  <si>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</si>
  <si>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</si>
  <si>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</si>
  <si>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</si>
  <si>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</si>
  <si>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</si>
  <si>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</si>
  <si>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</si>
  <si>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</si>
  <si>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</si>
  <si>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</si>
  <si>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</si>
  <si>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</si>
  <si>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</si>
  <si>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</si>
  <si>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</si>
  <si>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</si>
  <si>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</si>
  <si>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</si>
  <si>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</si>
  <si>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</si>
  <si>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</si>
  <si>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</si>
  <si>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</si>
  <si>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</si>
  <si>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</si>
  <si>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</si>
  <si>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</si>
  <si>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</si>
  <si>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</si>
  <si>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</si>
  <si>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</si>
  <si>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</si>
  <si>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</si>
  <si>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</si>
  <si>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</si>
  <si>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</si>
  <si>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</si>
  <si>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</si>
  <si>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</si>
  <si>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</si>
  <si>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</si>
  <si>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</si>
  <si>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</si>
  <si>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</si>
  <si>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</si>
  <si>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</si>
  <si>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</si>
  <si>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</si>
  <si>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</si>
  <si>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</si>
  <si>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</si>
  <si>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</si>
  <si>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</si>
  <si>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</si>
  <si>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</si>
  <si>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</si>
  <si>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</si>
  <si>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</si>
  <si>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</si>
  <si>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</si>
  <si>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</si>
  <si>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</si>
  <si>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</si>
  <si>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</si>
  <si>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</si>
  <si>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</si>
  <si>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</si>
  <si>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</si>
  <si>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</si>
  <si>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</si>
  <si>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</si>
  <si>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</si>
  <si>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</si>
  <si>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</si>
  <si>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</si>
  <si>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</si>
  <si>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</si>
  <si>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</si>
  <si>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</si>
  <si>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</si>
  <si>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</si>
  <si>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</si>
  <si>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</si>
  <si>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</si>
  <si>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</si>
  <si>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</si>
  <si>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</si>
  <si>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</si>
  <si>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</si>
  <si>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</si>
  <si>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</si>
  <si>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</si>
  <si>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</si>
  <si>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</si>
  <si>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</si>
  <si>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</si>
  <si>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</si>
  <si>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</si>
  <si>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</si>
  <si>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</si>
  <si>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</si>
  <si>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</si>
  <si>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</si>
  <si>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</si>
  <si>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</si>
  <si>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</si>
  <si>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</si>
  <si>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</si>
  <si>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</si>
  <si>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</si>
  <si>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</si>
  <si>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</si>
  <si>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</si>
  <si>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</si>
  <si>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</si>
  <si>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</si>
  <si>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</si>
  <si>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</si>
  <si>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</si>
  <si>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</si>
  <si>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</si>
  <si>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</si>
  <si>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</si>
  <si>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</si>
  <si>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</si>
  <si>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</si>
  <si>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</si>
  <si>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</si>
  <si>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</si>
  <si>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</si>
  <si>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</si>
  <si>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</si>
  <si>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</si>
  <si>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</si>
  <si>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</si>
  <si>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</si>
  <si>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</si>
  <si>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</si>
  <si>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</si>
  <si>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</si>
  <si>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</si>
  <si>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</si>
  <si>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</si>
  <si>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</si>
  <si>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</si>
  <si>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</si>
  <si>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</si>
  <si>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</si>
  <si>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</si>
  <si>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</si>
  <si>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</si>
  <si>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</si>
  <si>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</si>
  <si>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</si>
  <si>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</si>
  <si>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</si>
  <si>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</si>
  <si>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</si>
  <si>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</si>
  <si>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</si>
  <si>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</si>
  <si>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</si>
  <si>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</si>
  <si>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</si>
  <si>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</si>
  <si>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</si>
  <si>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</si>
  <si>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</si>
  <si>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</si>
  <si>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</si>
  <si>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</si>
  <si>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</si>
  <si>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</si>
  <si>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</si>
  <si>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</si>
  <si>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</si>
  <si>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</si>
  <si>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</si>
  <si>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</si>
  <si>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</si>
  <si>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</si>
  <si>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</si>
  <si>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</si>
  <si>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</si>
  <si>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</si>
  <si>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</si>
  <si>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</si>
  <si>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</si>
  <si>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</si>
  <si>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</si>
  <si>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</si>
  <si>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</si>
  <si>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</si>
  <si>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</si>
  <si>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</si>
  <si>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</si>
  <si>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</si>
  <si>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</si>
  <si>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</si>
  <si>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</si>
  <si>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</si>
  <si>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</si>
  <si>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</si>
  <si>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</si>
  <si>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</si>
  <si>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</si>
  <si>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</si>
  <si>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</si>
  <si>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</si>
  <si>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</si>
  <si>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</si>
  <si>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</si>
  <si>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</si>
  <si>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</si>
  <si>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</si>
  <si>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</si>
  <si>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</si>
  <si>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</si>
  <si>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</si>
  <si>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</si>
  <si>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</si>
  <si>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</si>
  <si>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</si>
  <si>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</si>
  <si>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</si>
  <si>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</si>
  <si>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</si>
  <si>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</si>
  <si>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</si>
  <si>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</si>
  <si>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</si>
  <si>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</si>
  <si>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</si>
  <si>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</si>
  <si>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</si>
  <si>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</si>
  <si>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</si>
  <si>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</si>
  <si>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</si>
  <si>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</si>
  <si>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</si>
  <si>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</si>
  <si>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</si>
  <si>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</si>
  <si>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</si>
  <si>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</si>
  <si>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</si>
  <si>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</si>
  <si>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</si>
  <si>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</si>
  <si>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</si>
  <si>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</si>
  <si>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</si>
  <si>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</si>
  <si>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</si>
  <si>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</si>
  <si>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</si>
  <si>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</si>
  <si>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</si>
  <si>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</si>
  <si>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</si>
  <si>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</si>
  <si>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</si>
  <si>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</si>
  <si>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</si>
  <si>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</si>
  <si>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</si>
  <si>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</si>
  <si>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</si>
  <si>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</si>
  <si>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</si>
  <si>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</si>
  <si>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</si>
  <si>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Glenair UK Limited</t>
  </si>
  <si>
    <t>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t>
  </si>
  <si>
    <t>1198102</t>
  </si>
  <si>
    <t>40 Lower Oakham Way, Oakham Business Park, Mansfield, Nottinghamshire, NG18 5BY</t>
  </si>
  <si>
    <t>Administrator; Dan Wilson - All enquiries on this subject should go to our Purchasing department</t>
  </si>
  <si>
    <t>Administrator: dwilson@glenair.co.uk Purchasing contact: cfletcher@glenair.co.uk</t>
  </si>
  <si>
    <t>01623 638100</t>
  </si>
  <si>
    <t>Material not used</t>
  </si>
  <si>
    <t>Used on Tin copper wire and some special solders (not a direct source)</t>
  </si>
  <si>
    <t>Gold plated contacts only from restricted sources (not a direct source)</t>
  </si>
  <si>
    <t>Only the smelters can answer this question</t>
  </si>
  <si>
    <t>Only the smelters can answer this question (not a direct source)</t>
  </si>
  <si>
    <t>All relevant GUK first tier suppliers are required to confirm that they do not use 3TG from conflict zones.</t>
  </si>
  <si>
    <t>No survey undertaken , dealt with T &amp; C s of purchase order requirements</t>
  </si>
  <si>
    <t>Only the product source (not a direct source)</t>
  </si>
  <si>
    <t>As the smelter could be any one of those on the list, we do not audit our suppliers supply chain and even if we imposed ourselves on them, our suppliers change and as such so could theirs. It is a non value adding exercise but if any customer wishes this to happen, we reserve the right to expect a purchase order for all the administration.</t>
  </si>
  <si>
    <t>www.glenair.co.uk\certification.asp</t>
  </si>
  <si>
    <t>This is the responsibility of the platers/cable producers, we do not force suppliers to meet their obligations, we are not an enforcement agency, we are a customer.</t>
  </si>
  <si>
    <t>Stated on our On purchase orders  (Smelters not a direct source) Our supply chain have the option to use whoever they deem appropriate and this could change and we wouldn’t be aware of this or need to know providing a approved smelter is used</t>
  </si>
  <si>
    <t>Incoming paperwork from supplier  (Smelters not a direct source)</t>
  </si>
  <si>
    <t>Only on product quality matters (Smelters not a direct source)</t>
  </si>
  <si>
    <t>D</t>
  </si>
  <si>
    <t>Dan Wilson</t>
  </si>
  <si>
    <t>European Quality Manager</t>
  </si>
  <si>
    <t>dwilson@glenair.co.uk</t>
  </si>
  <si>
    <t>We are not regulatory or an enforcement agency. However our dur deligence is managed through the purchasing and supplier approval process</t>
  </si>
  <si>
    <t>We have no control over the sourcing of the materials involved. Where parts are gold plated or where tin plated wire is sourced we specify on our Purchase orders that the supplier have requested that their platers use materials from known sources in accordance with this CMRT.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</si>
</sst>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twoCellAnchor>
    <xdr:from>
      <xdr:col>2</xdr:col>
      <xdr:colOff>2028825</xdr:colOff>
      <xdr:row>6</xdr:row>
      <xdr:rowOff>209550</xdr:rowOff>
    </xdr:from>
    <xdr:to>
      <xdr:col>9</xdr:col>
      <xdr:colOff>0</xdr:colOff>
      <xdr:row>10</xdr:row>
      <xdr:rowOff>69215</xdr:rowOff>
    </xdr:to>
    <xdr:sp macro="" textlink="">
      <xdr:nvSpPr>
        <xdr:cNvPr id="5" name="Text Box 2">
          <a:extLst>
            <a:ext uri="{FF2B5EF4-FFF2-40B4-BE49-F238E27FC236}">
              <a16:creationId xmlns:a16="http://schemas.microsoft.com/office/drawing/2014/main" id="{D92421BC-688A-7416-E3A5-E151BE440D68}"/>
            </a:ext>
          </a:extLst>
        </xdr:cNvPr>
        <xdr:cNvSpPr txBox="1">
          <a:spLocks noChangeArrowheads="1"/>
        </xdr:cNvSpPr>
      </xdr:nvSpPr>
      <xdr:spPr bwMode="auto">
        <a:xfrm>
          <a:off x="4086225" y="4448175"/>
          <a:ext cx="10858500" cy="85026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GB" sz="1600" b="1" kern="100">
              <a:solidFill>
                <a:srgbClr val="FF0000"/>
              </a:solidFill>
              <a:effectLst/>
              <a:latin typeface="Calibri" panose="020F0502020204030204" pitchFamily="34" charset="0"/>
              <a:ea typeface="Calibri" panose="020F0502020204030204" pitchFamily="34" charset="0"/>
              <a:cs typeface="Times New Roman" panose="02020603050405020304" pitchFamily="18" charset="0"/>
            </a:rPr>
            <a:t>We have no control over the sourcing of the materials involved. Where parts are gold plated or where tin-plated wire is sourced, we specify on our Purchase orders that the supplier have requested that their platers use materials from known sources in accordance with this CMRT. Glenair is not able to conduct secondary audit or to enforce this.</a:t>
          </a:r>
          <a:endParaRPr lang="en-GB" sz="1600" kern="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100" kern="100">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glenair.co.uk/certification.asp"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wilson@glenair.co.uk"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FFD2753-ED5F-45C8-887E-10EC584B96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1BF0D6F-A61F-481C-B15E-C4CA319C793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46" sqref="D46:E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68.2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t="s">
        <v>15802</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t="s">
        <v>15803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t="s">
        <v>15804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t="s">
        <v>15802</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t="s">
        <v>15802</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t="s">
        <v>15805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t="s">
        <v>15805</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t="s">
        <v>15802</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t="s">
        <v>15802</v>
      </c>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34" t="s">
        <v>15806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4" t="s">
        <v>15806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t="s">
        <v>15802</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t="s">
        <v>15802</v>
      </c>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t="s">
        <v>15807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t="s">
        <v>15807</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t="s">
        <v>15802</v>
      </c>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t="s">
        <v>15802</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34" t="s">
        <v>15806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34" t="s">
        <v>15806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t="s">
        <v>15802</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t="s">
        <v>15802</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491</v>
      </c>
      <c r="E57" s="369"/>
      <c r="F57" s="47"/>
      <c r="G57" s="334" t="s">
        <v>15808</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491</v>
      </c>
      <c r="E58" s="369"/>
      <c r="F58" s="47"/>
      <c r="G58" s="334" t="s">
        <v>15808</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t="s">
        <v>15802</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t="s">
        <v>15802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15809</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t="s">
        <v>15809</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t="s">
        <v>15802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t="s">
        <v>15802</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53.25" customHeight="1">
      <c r="A69" s="41"/>
      <c r="B69" s="40" t="str">
        <f ca="1">B39</f>
        <v>Tin  (*)</v>
      </c>
      <c r="C69" s="35"/>
      <c r="D69" s="326" t="s">
        <v>489</v>
      </c>
      <c r="E69" s="327"/>
      <c r="F69" s="48"/>
      <c r="G69" s="334" t="s">
        <v>15810</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54" customHeight="1">
      <c r="A70" s="41"/>
      <c r="B70" s="40" t="str">
        <f ca="1">B40</f>
        <v>Gold  (*)</v>
      </c>
      <c r="C70" s="35"/>
      <c r="D70" s="326" t="s">
        <v>489</v>
      </c>
      <c r="E70" s="327"/>
      <c r="F70" s="48"/>
      <c r="G70" s="334" t="s">
        <v>15810</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t="s">
        <v>15802</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52.5" customHeight="1">
      <c r="A75" s="41"/>
      <c r="B75" s="56" t="str">
        <f ca="1">OFFSET(L!$C$1,MATCH("Declaration"&amp;ADDRESS(ROW(),COLUMN(),4),L!$A:$A,0)-1,SL,,)&amp;$Q$37</f>
        <v>A. Have you established a responsible minerals sourcing policy? (*)</v>
      </c>
      <c r="C75" s="57"/>
      <c r="D75" s="326" t="s">
        <v>488</v>
      </c>
      <c r="E75" s="327"/>
      <c r="F75" s="57"/>
      <c r="G75" s="334" t="s">
        <v>15821</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t="s">
        <v>15811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t="s">
        <v>15812</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15813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34" t="s">
        <v>15820</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15814</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t="s">
        <v>15815</v>
      </c>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A055DD8-09A3-4710-A0A8-8808C00993AD}"/>
    <hyperlink ref="D20" r:id="rId4" xr:uid="{6BD3D666-A3F8-4753-8F49-A51E4C40263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E14" sqref="E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15816</v>
      </c>
      <c r="B5" s="182" t="s">
        <v>1125</v>
      </c>
      <c r="C5" s="186" t="s">
        <v>1319</v>
      </c>
      <c r="D5" s="230" t="s">
        <v>1319</v>
      </c>
      <c r="E5" s="182" t="str">
        <f ca="1">IF(ISERROR($V5),"",OFFSET('Smelter Look-up'!$D$4,$V5-4,0)&amp;"")</f>
        <v>Unknown</v>
      </c>
      <c r="F5" s="182"/>
      <c r="G5" s="182">
        <f ca="1">IF(C5=$X$4,IF(ISERROR($V5),"Enter smelter details","RMI"),IF(ISERROR($V5),"",OFFSET('Smelter Look-up'!$F$4,$V5-4,0)))</f>
        <v>0</v>
      </c>
      <c r="H5" s="183">
        <f ca="1">IF(ISERROR($V5),"",OFFSET('Smelter Look-up'!$G$4,$V5-4,0))</f>
        <v>0</v>
      </c>
      <c r="I5" s="184">
        <f ca="1">IF(ISERROR($V5),"",OFFSET('Smelter Look-up'!$H$4,$V5-4,0))</f>
        <v>0</v>
      </c>
      <c r="J5" s="184">
        <f ca="1">IF(ISERROR($V5),"",OFFSET('Smelter Look-up'!$I$4,$V5-4,0))</f>
        <v>0</v>
      </c>
      <c r="K5" s="224"/>
      <c r="L5" s="224"/>
      <c r="M5" s="224"/>
      <c r="N5" s="224"/>
      <c r="O5" s="224"/>
      <c r="P5" s="185"/>
      <c r="Q5" s="225"/>
      <c r="R5" s="182" t="str">
        <f ca="1">IF(ISERROR($V5),"",OFFSET('Smelter Look-up'!$C$4,$V5-4,0)&amp;"")</f>
        <v>Unknown</v>
      </c>
      <c r="S5" s="181" t="str">
        <f t="shared" ref="S5" ca="1" si="0">IF(B5="","",IF(ISERROR(MATCH($E5,CL,0)),"Unknown",INDIRECT("'C'!$A$"&amp;MATCH($E5,CL,0)+1)))</f>
        <v>Unknown</v>
      </c>
      <c r="T5" s="181" t="str">
        <f ca="1">IF(B5="","",IF(ISERROR(MATCH($J5,SorP!$B$1:$B$6279,0)),"",INDIRECT("'SorP'!$A$"&amp;MATCH($S5&amp;$J5,SorP!C:C,0))))</f>
        <v/>
      </c>
      <c r="U5" s="201"/>
      <c r="V5" s="226">
        <f>IF(C5="",NA(),IF(OR(C5="Smelter not listed",C5="Smelter not yet identified"),MATCH($B5&amp;$D5,'Smelter Look-up'!$J:$J,0),MATCH($B5&amp;$C5,'Smelter Look-up'!$J:$J,0)))</f>
        <v>320</v>
      </c>
      <c r="X5" s="227">
        <f t="shared" ref="X5" ca="1" si="1">IF(AND(C5="Smelter not listed",OR(LEN(D5)=0,LEN(E5)=0)),1,0)</f>
        <v>0</v>
      </c>
      <c r="AB5" s="228" t="str">
        <f t="shared" ref="AB5" si="2">B5&amp;C5</f>
        <v>GoldSmelter not yet identified</v>
      </c>
    </row>
    <row r="6" spans="1:34" s="227" customFormat="1" ht="19.899999999999999" customHeight="1">
      <c r="A6" s="262" t="s">
        <v>15816</v>
      </c>
      <c r="B6" s="182" t="s">
        <v>1126</v>
      </c>
      <c r="C6" s="186" t="s">
        <v>1319</v>
      </c>
      <c r="D6" s="230" t="s">
        <v>1319</v>
      </c>
      <c r="E6" s="182" t="str">
        <f ca="1">IF(ISERROR($V6),"",OFFSET('Smelter Look-up'!$D$4,$V6-4,0)&amp;"")</f>
        <v/>
      </c>
      <c r="F6" s="182"/>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Unknown</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TinSmelter not yet identified</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DA2E83-7380-46D9-B28A-6874C8EF342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Glenair UK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02">
      <c r="A6" s="90" t="str">
        <f ca="1">Declaration!B10</f>
        <v>Description of Scope:</v>
      </c>
      <c r="B6" s="89" t="str">
        <f>Declaration!D10</f>
        <v>Design and manufacturing of cable fitting accessories for circular and rectangular electrical connectors. Design and manufacture of micro connectors, cable harnessing and general electronic assembly, service and repair of tooling and accessories, moulded harness solutions, fibre optic systems and heat shrink components. Engineering machined components.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Administrator; Dan Wilson - All enquiries on this subject should go to our Purchasing department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Administrator: dwilson@glenair.co.uk Purchasing contact: cfletcher@glenair.co.uk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01623 638100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Wilson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dwilson@glenair.co.uk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None</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None</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www.glenair.co.uk\certification.asp</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Sara Trickett</cp:lastModifiedBy>
  <cp:lastPrinted>2015-04-21T20:47:43Z</cp:lastPrinted>
  <dcterms:created xsi:type="dcterms:W3CDTF">2010-06-21T21:00:23Z</dcterms:created>
  <dcterms:modified xsi:type="dcterms:W3CDTF">2023-06-07T07:48:23Z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